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jury Update Corrections\ED\"/>
    </mc:Choice>
  </mc:AlternateContent>
  <xr:revisionPtr revIDLastSave="0" documentId="13_ncr:1_{4D0510F5-A78B-4FD6-B21B-BE7C964D25F1}" xr6:coauthVersionLast="40" xr6:coauthVersionMax="43" xr10:uidLastSave="{00000000-0000-0000-0000-000000000000}"/>
  <bookViews>
    <workbookView xWindow="-120" yWindow="-120" windowWidth="29040" windowHeight="15840" tabRatio="870" activeTab="1" xr2:uid="{00000000-000D-0000-FFFF-FFFF00000000}"/>
  </bookViews>
  <sheets>
    <sheet name="ED Intent Trends_All Ages" sheetId="13" r:id="rId1"/>
    <sheet name="ED Mechanism Trends_All Ages" sheetId="9" r:id="rId2"/>
    <sheet name="ESRI_MAPINFO_SHEET" sheetId="14" state="veryHidden" r:id="rId3"/>
  </sheets>
  <definedNames>
    <definedName name="_xlnm.Print_Area" localSheetId="0">'ED Intent Trends_All Ages'!$A$1:$S$22</definedName>
    <definedName name="_xlnm.Print_Area" localSheetId="1">'ED Mechanism Trends_All Ages'!$A$1:$T$44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3" l="1"/>
  <c r="R24" i="9" l="1"/>
  <c r="S24" i="9"/>
  <c r="R25" i="9"/>
  <c r="S25" i="9"/>
  <c r="R26" i="9"/>
  <c r="S26" i="9"/>
  <c r="R27" i="9"/>
  <c r="S27" i="9"/>
  <c r="R28" i="9"/>
  <c r="S28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R38" i="9"/>
  <c r="S38" i="9"/>
  <c r="R23" i="9"/>
  <c r="P5" i="9"/>
  <c r="Q5" i="9" s="1"/>
  <c r="R5" i="9"/>
  <c r="S5" i="9"/>
  <c r="P6" i="9"/>
  <c r="Q6" i="9" s="1"/>
  <c r="R6" i="9"/>
  <c r="S6" i="9"/>
  <c r="P7" i="9"/>
  <c r="Q7" i="9" s="1"/>
  <c r="R7" i="9"/>
  <c r="S7" i="9"/>
  <c r="P8" i="9"/>
  <c r="Q8" i="9" s="1"/>
  <c r="R8" i="9"/>
  <c r="S8" i="9"/>
  <c r="P9" i="9"/>
  <c r="Q9" i="9" s="1"/>
  <c r="R9" i="9"/>
  <c r="S9" i="9"/>
  <c r="P10" i="9"/>
  <c r="Q10" i="9" s="1"/>
  <c r="R10" i="9"/>
  <c r="S10" i="9"/>
  <c r="P11" i="9"/>
  <c r="Q11" i="9" s="1"/>
  <c r="R11" i="9"/>
  <c r="S11" i="9"/>
  <c r="P12" i="9"/>
  <c r="Q12" i="9" s="1"/>
  <c r="R12" i="9"/>
  <c r="S12" i="9"/>
  <c r="P13" i="9"/>
  <c r="Q13" i="9" s="1"/>
  <c r="R13" i="9"/>
  <c r="S13" i="9"/>
  <c r="P14" i="9"/>
  <c r="Q14" i="9" s="1"/>
  <c r="R14" i="9"/>
  <c r="S14" i="9"/>
  <c r="P15" i="9"/>
  <c r="Q15" i="9" s="1"/>
  <c r="R15" i="9"/>
  <c r="S15" i="9"/>
  <c r="P16" i="9"/>
  <c r="Q16" i="9" s="1"/>
  <c r="R16" i="9"/>
  <c r="S16" i="9"/>
  <c r="P17" i="9"/>
  <c r="Q17" i="9" s="1"/>
  <c r="R17" i="9"/>
  <c r="S17" i="9"/>
  <c r="P18" i="9"/>
  <c r="Q18" i="9" s="1"/>
  <c r="R18" i="9"/>
  <c r="S18" i="9"/>
  <c r="R19" i="9"/>
  <c r="S19" i="9"/>
  <c r="R4" i="9"/>
  <c r="P4" i="9"/>
  <c r="Q4" i="9" s="1"/>
  <c r="R13" i="13"/>
  <c r="S13" i="13" s="1"/>
  <c r="R14" i="13"/>
  <c r="S14" i="13"/>
  <c r="R15" i="13"/>
  <c r="S15" i="13" s="1"/>
  <c r="R16" i="13"/>
  <c r="S16" i="13"/>
  <c r="R12" i="13"/>
  <c r="P5" i="13"/>
  <c r="Q5" i="13" s="1"/>
  <c r="R5" i="13"/>
  <c r="S5" i="13"/>
  <c r="P6" i="13"/>
  <c r="Q6" i="13" s="1"/>
  <c r="R6" i="13"/>
  <c r="S6" i="13"/>
  <c r="P7" i="13"/>
  <c r="Q7" i="13" s="1"/>
  <c r="R7" i="13"/>
  <c r="S7" i="13"/>
  <c r="R8" i="13"/>
  <c r="S8" i="13"/>
  <c r="R4" i="13"/>
  <c r="P4" i="13"/>
  <c r="Q4" i="13" s="1"/>
  <c r="O24" i="9" l="1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M24" i="9"/>
  <c r="M25" i="9"/>
  <c r="M26" i="9"/>
  <c r="M27" i="9"/>
  <c r="M28" i="9"/>
  <c r="M29" i="9"/>
  <c r="M30" i="9"/>
  <c r="M31" i="9"/>
  <c r="M32" i="9"/>
  <c r="M33" i="9"/>
  <c r="M34" i="9"/>
  <c r="M36" i="9"/>
  <c r="M37" i="9"/>
  <c r="M23" i="9"/>
  <c r="N23" i="9"/>
  <c r="O23" i="9"/>
  <c r="L24" i="9"/>
  <c r="P24" i="9" s="1"/>
  <c r="Q24" i="9" s="1"/>
  <c r="L25" i="9"/>
  <c r="P25" i="9" s="1"/>
  <c r="Q25" i="9" s="1"/>
  <c r="L26" i="9"/>
  <c r="P26" i="9" s="1"/>
  <c r="Q26" i="9" s="1"/>
  <c r="L27" i="9"/>
  <c r="P27" i="9" s="1"/>
  <c r="Q27" i="9" s="1"/>
  <c r="L28" i="9"/>
  <c r="P28" i="9" s="1"/>
  <c r="Q28" i="9" s="1"/>
  <c r="L29" i="9"/>
  <c r="P29" i="9" s="1"/>
  <c r="Q29" i="9" s="1"/>
  <c r="L30" i="9"/>
  <c r="P30" i="9" s="1"/>
  <c r="Q30" i="9" s="1"/>
  <c r="L31" i="9"/>
  <c r="P31" i="9" s="1"/>
  <c r="Q31" i="9" s="1"/>
  <c r="L32" i="9"/>
  <c r="P32" i="9" s="1"/>
  <c r="Q32" i="9" s="1"/>
  <c r="L33" i="9"/>
  <c r="P33" i="9" s="1"/>
  <c r="Q33" i="9" s="1"/>
  <c r="L34" i="9"/>
  <c r="P34" i="9" s="1"/>
  <c r="Q34" i="9" s="1"/>
  <c r="L35" i="9"/>
  <c r="P35" i="9" s="1"/>
  <c r="Q35" i="9" s="1"/>
  <c r="L36" i="9"/>
  <c r="P36" i="9" s="1"/>
  <c r="Q36" i="9" s="1"/>
  <c r="L37" i="9"/>
  <c r="P37" i="9" s="1"/>
  <c r="Q37" i="9" s="1"/>
  <c r="L23" i="9"/>
  <c r="P23" i="9" s="1"/>
  <c r="Q23" i="9" s="1"/>
  <c r="O13" i="13"/>
  <c r="O14" i="13"/>
  <c r="O15" i="13"/>
  <c r="O16" i="13"/>
  <c r="N13" i="13"/>
  <c r="N14" i="13"/>
  <c r="N15" i="13"/>
  <c r="N16" i="13"/>
  <c r="M13" i="13"/>
  <c r="M14" i="13"/>
  <c r="M15" i="13"/>
  <c r="M16" i="13"/>
  <c r="L13" i="13"/>
  <c r="P13" i="13" s="1"/>
  <c r="Q13" i="13" s="1"/>
  <c r="L14" i="13"/>
  <c r="P14" i="13" s="1"/>
  <c r="Q14" i="13" s="1"/>
  <c r="L15" i="13"/>
  <c r="P15" i="13" s="1"/>
  <c r="Q15" i="13" s="1"/>
  <c r="L12" i="13"/>
  <c r="P12" i="13" s="1"/>
  <c r="Q12" i="13" s="1"/>
  <c r="M12" i="13"/>
  <c r="N12" i="13"/>
  <c r="O12" i="13"/>
  <c r="L19" i="9" l="1"/>
  <c r="N19" i="9"/>
  <c r="O19" i="9"/>
  <c r="M19" i="9"/>
  <c r="M38" i="9" s="1"/>
  <c r="M8" i="13"/>
  <c r="N8" i="13"/>
  <c r="O8" i="13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S4" i="13"/>
  <c r="K12" i="13"/>
  <c r="K13" i="13"/>
  <c r="K14" i="13"/>
  <c r="K15" i="13"/>
  <c r="K8" i="13"/>
  <c r="K16" i="13" s="1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12" i="13"/>
  <c r="J13" i="13"/>
  <c r="J14" i="13"/>
  <c r="J15" i="13"/>
  <c r="J8" i="13"/>
  <c r="J16" i="13" s="1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12" i="13"/>
  <c r="I13" i="13"/>
  <c r="I14" i="13"/>
  <c r="I15" i="13"/>
  <c r="I8" i="13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S4" i="9"/>
  <c r="H12" i="13"/>
  <c r="H13" i="13"/>
  <c r="H14" i="13"/>
  <c r="H15" i="13"/>
  <c r="H8" i="13"/>
  <c r="F8" i="13"/>
  <c r="F16" i="13" s="1"/>
  <c r="C8" i="13"/>
  <c r="C16" i="13" s="1"/>
  <c r="D8" i="13"/>
  <c r="D16" i="13" s="1"/>
  <c r="E8" i="13"/>
  <c r="E16" i="13" s="1"/>
  <c r="G8" i="13"/>
  <c r="B8" i="13"/>
  <c r="G38" i="9"/>
  <c r="B38" i="9"/>
  <c r="G24" i="9"/>
  <c r="B24" i="9"/>
  <c r="G25" i="9"/>
  <c r="B25" i="9"/>
  <c r="G26" i="9"/>
  <c r="B26" i="9"/>
  <c r="G27" i="9"/>
  <c r="B27" i="9"/>
  <c r="G28" i="9"/>
  <c r="B28" i="9"/>
  <c r="G29" i="9"/>
  <c r="B29" i="9"/>
  <c r="G30" i="9"/>
  <c r="B30" i="9"/>
  <c r="G31" i="9"/>
  <c r="B31" i="9"/>
  <c r="G32" i="9"/>
  <c r="B32" i="9"/>
  <c r="G33" i="9"/>
  <c r="B33" i="9"/>
  <c r="G34" i="9"/>
  <c r="B34" i="9"/>
  <c r="G35" i="9"/>
  <c r="B35" i="9"/>
  <c r="G36" i="9"/>
  <c r="B36" i="9"/>
  <c r="G37" i="9"/>
  <c r="B37" i="9"/>
  <c r="G23" i="9"/>
  <c r="B23" i="9"/>
  <c r="S23" i="9" s="1"/>
  <c r="E38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23" i="9"/>
  <c r="B13" i="13"/>
  <c r="G13" i="13"/>
  <c r="B14" i="13"/>
  <c r="G14" i="13"/>
  <c r="B15" i="13"/>
  <c r="G15" i="13"/>
  <c r="G16" i="13"/>
  <c r="B12" i="13"/>
  <c r="S12" i="13" s="1"/>
  <c r="G12" i="13"/>
  <c r="E13" i="13"/>
  <c r="E14" i="13"/>
  <c r="E15" i="13"/>
  <c r="E12" i="13"/>
  <c r="F12" i="13"/>
  <c r="F15" i="13"/>
  <c r="F14" i="13"/>
  <c r="F13" i="13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D15" i="13"/>
  <c r="C15" i="13"/>
  <c r="D14" i="13"/>
  <c r="C14" i="13"/>
  <c r="D13" i="13"/>
  <c r="C13" i="13"/>
  <c r="D12" i="13"/>
  <c r="C12" i="13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B16" i="13"/>
  <c r="H16" i="13"/>
  <c r="L16" i="13" l="1"/>
  <c r="P16" i="13" s="1"/>
  <c r="Q16" i="13" s="1"/>
  <c r="P8" i="13"/>
  <c r="Q8" i="13" s="1"/>
  <c r="L38" i="9"/>
  <c r="P38" i="9" s="1"/>
  <c r="Q38" i="9" s="1"/>
  <c r="P19" i="9"/>
  <c r="Q19" i="9" s="1"/>
  <c r="I16" i="13"/>
</calcChain>
</file>

<file path=xl/sharedStrings.xml><?xml version="1.0" encoding="utf-8"?>
<sst xmlns="http://schemas.openxmlformats.org/spreadsheetml/2006/main" count="142" uniqueCount="37">
  <si>
    <t>Cut, Pierce</t>
  </si>
  <si>
    <t>Fall</t>
  </si>
  <si>
    <t>Fire, Flame</t>
  </si>
  <si>
    <t>Firearm</t>
  </si>
  <si>
    <t>Other Transport</t>
  </si>
  <si>
    <t>Poison</t>
  </si>
  <si>
    <t>% Change</t>
  </si>
  <si>
    <t>Change</t>
  </si>
  <si>
    <t>Motorcycle</t>
  </si>
  <si>
    <t>Pedal Cyclist</t>
  </si>
  <si>
    <t>Pedestrian</t>
  </si>
  <si>
    <t>Motor Vehicle Occupant</t>
  </si>
  <si>
    <t>N</t>
  </si>
  <si>
    <t>Hot Substance</t>
  </si>
  <si>
    <t>Struck By/Against</t>
  </si>
  <si>
    <t>Natural, Environmental</t>
  </si>
  <si>
    <t>Overexertion</t>
  </si>
  <si>
    <t>Mechanism</t>
  </si>
  <si>
    <t>rate*</t>
  </si>
  <si>
    <t>County Population</t>
  </si>
  <si>
    <t>Unintentional</t>
  </si>
  <si>
    <t>Self-Inflicted</t>
  </si>
  <si>
    <t>Assault</t>
  </si>
  <si>
    <t>Intent</t>
  </si>
  <si>
    <t>* Rate per 100,000 population; rates not calculated for years with &lt; 10 injuries</t>
  </si>
  <si>
    <t>Source: Emergency Dept. Data, Florida Agency for Health Care Administration</t>
  </si>
  <si>
    <t>All Injury ED Visits</t>
  </si>
  <si>
    <t>Undetermined/Other</t>
  </si>
  <si>
    <t>Drowning</t>
  </si>
  <si>
    <t>2015-2018</t>
  </si>
  <si>
    <t>2005-2018</t>
  </si>
  <si>
    <t>Red percentages indicate this injury type increased in 2018</t>
  </si>
  <si>
    <t>Blue percentages indicate this injury type decreased in 2018</t>
  </si>
  <si>
    <t>* In October 2015 the ICD changed from ICD-9 to ICD 10, some values may be missing. Use caution when interpreting data.</t>
  </si>
  <si>
    <t>Trends and Percent Change in Select Causes of Injury ED Visits, Miami-Dade County Residents, All Ages, 2005-2018</t>
  </si>
  <si>
    <t>Natural, Environmental has been changed to Natural Environmental, Other since October 2015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</si>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</sst>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7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8"/>
      <name val="MS Sans Serif"/>
      <family val="2"/>
    </font>
    <font>
      <sz val="9"/>
      <name val="Arial"/>
      <family val="2"/>
    </font>
    <font>
      <b/>
      <sz val="13"/>
      <name val="Arial"/>
      <family val="2"/>
    </font>
    <font>
      <sz val="11"/>
      <color rgb="FF3333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Fill="1"/>
    <xf numFmtId="165" fontId="7" fillId="0" borderId="1" xfId="0" applyNumberFormat="1" applyFont="1" applyFill="1" applyBorder="1"/>
    <xf numFmtId="3" fontId="7" fillId="0" borderId="2" xfId="0" applyNumberFormat="1" applyFont="1" applyFill="1" applyBorder="1"/>
    <xf numFmtId="0" fontId="8" fillId="0" borderId="0" xfId="1" applyFont="1" applyFill="1" applyAlignment="1">
      <alignment vertical="center"/>
    </xf>
    <xf numFmtId="0" fontId="5" fillId="0" borderId="0" xfId="1" applyFont="1" applyFill="1"/>
    <xf numFmtId="0" fontId="2" fillId="0" borderId="0" xfId="1" applyFont="1"/>
    <xf numFmtId="0" fontId="0" fillId="0" borderId="0" xfId="0" applyBorder="1"/>
    <xf numFmtId="3" fontId="7" fillId="0" borderId="1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0" fontId="5" fillId="0" borderId="0" xfId="1" applyFont="1" applyFill="1" applyBorder="1"/>
    <xf numFmtId="165" fontId="7" fillId="0" borderId="1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165" fontId="7" fillId="0" borderId="3" xfId="0" applyNumberFormat="1" applyFont="1" applyFill="1" applyBorder="1"/>
    <xf numFmtId="165" fontId="7" fillId="0" borderId="5" xfId="1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3" fontId="7" fillId="0" borderId="0" xfId="0" applyNumberFormat="1" applyFont="1" applyFill="1" applyBorder="1"/>
    <xf numFmtId="164" fontId="9" fillId="0" borderId="7" xfId="1" applyNumberFormat="1" applyFont="1" applyFill="1" applyBorder="1" applyAlignment="1">
      <alignment horizontal="right"/>
    </xf>
    <xf numFmtId="164" fontId="10" fillId="0" borderId="7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2" borderId="10" xfId="1" applyFont="1" applyFill="1" applyBorder="1"/>
    <xf numFmtId="0" fontId="5" fillId="2" borderId="11" xfId="1" applyFont="1" applyFill="1" applyBorder="1" applyAlignment="1">
      <alignment horizontal="right"/>
    </xf>
    <xf numFmtId="0" fontId="5" fillId="2" borderId="12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right"/>
    </xf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right"/>
    </xf>
    <xf numFmtId="0" fontId="4" fillId="2" borderId="16" xfId="1" applyFont="1" applyFill="1" applyBorder="1" applyAlignment="1">
      <alignment horizontal="right"/>
    </xf>
    <xf numFmtId="0" fontId="4" fillId="2" borderId="17" xfId="1" applyFont="1" applyFill="1" applyBorder="1" applyAlignment="1">
      <alignment horizontal="right"/>
    </xf>
    <xf numFmtId="0" fontId="4" fillId="2" borderId="18" xfId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165" fontId="7" fillId="0" borderId="22" xfId="0" applyNumberFormat="1" applyFont="1" applyFill="1" applyBorder="1"/>
    <xf numFmtId="165" fontId="7" fillId="0" borderId="22" xfId="1" applyNumberFormat="1" applyFont="1" applyFill="1" applyBorder="1" applyAlignment="1">
      <alignment horizontal="right"/>
    </xf>
    <xf numFmtId="0" fontId="1" fillId="3" borderId="0" xfId="1" applyFill="1"/>
    <xf numFmtId="0" fontId="3" fillId="3" borderId="0" xfId="1" applyFont="1" applyFill="1" applyAlignment="1">
      <alignment horizontal="left"/>
    </xf>
    <xf numFmtId="3" fontId="3" fillId="3" borderId="0" xfId="1" applyNumberFormat="1" applyFont="1" applyFill="1"/>
    <xf numFmtId="0" fontId="7" fillId="3" borderId="0" xfId="1" applyFont="1" applyFill="1"/>
    <xf numFmtId="0" fontId="3" fillId="3" borderId="0" xfId="1" applyFont="1" applyFill="1"/>
    <xf numFmtId="0" fontId="3" fillId="3" borderId="0" xfId="0" applyFont="1" applyFill="1"/>
    <xf numFmtId="0" fontId="12" fillId="3" borderId="0" xfId="0" applyFont="1" applyFill="1"/>
    <xf numFmtId="0" fontId="13" fillId="0" borderId="0" xfId="1" applyFont="1" applyFill="1" applyAlignment="1">
      <alignment vertical="center"/>
    </xf>
    <xf numFmtId="3" fontId="7" fillId="0" borderId="23" xfId="0" applyNumberFormat="1" applyFont="1" applyFill="1" applyBorder="1"/>
    <xf numFmtId="3" fontId="7" fillId="0" borderId="22" xfId="0" applyNumberFormat="1" applyFont="1" applyFill="1" applyBorder="1"/>
    <xf numFmtId="3" fontId="7" fillId="0" borderId="3" xfId="0" applyNumberFormat="1" applyFont="1" applyFill="1" applyBorder="1"/>
    <xf numFmtId="3" fontId="7" fillId="0" borderId="23" xfId="1" applyNumberFormat="1" applyFont="1" applyFill="1" applyBorder="1"/>
    <xf numFmtId="3" fontId="7" fillId="0" borderId="22" xfId="1" applyNumberFormat="1" applyFont="1" applyFill="1" applyBorder="1"/>
    <xf numFmtId="3" fontId="7" fillId="0" borderId="24" xfId="1" applyNumberFormat="1" applyFont="1" applyFill="1" applyBorder="1"/>
    <xf numFmtId="3" fontId="7" fillId="0" borderId="11" xfId="1" applyNumberFormat="1" applyFont="1" applyFill="1" applyBorder="1"/>
    <xf numFmtId="3" fontId="7" fillId="0" borderId="20" xfId="1" applyNumberFormat="1" applyFont="1" applyFill="1" applyBorder="1"/>
    <xf numFmtId="3" fontId="7" fillId="0" borderId="2" xfId="1" applyNumberFormat="1" applyFont="1" applyFill="1" applyBorder="1"/>
    <xf numFmtId="3" fontId="7" fillId="0" borderId="5" xfId="1" applyNumberFormat="1" applyFont="1" applyFill="1" applyBorder="1"/>
    <xf numFmtId="3" fontId="7" fillId="0" borderId="11" xfId="0" applyNumberFormat="1" applyFont="1" applyFill="1" applyBorder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7" fillId="0" borderId="1" xfId="1" applyNumberFormat="1" applyFont="1" applyFill="1" applyBorder="1"/>
    <xf numFmtId="3" fontId="7" fillId="0" borderId="3" xfId="1" applyNumberFormat="1" applyFont="1" applyFill="1" applyBorder="1"/>
    <xf numFmtId="164" fontId="14" fillId="0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164" fontId="14" fillId="0" borderId="7" xfId="1" applyNumberFormat="1" applyFont="1" applyFill="1" applyBorder="1" applyAlignment="1">
      <alignment horizontal="right"/>
    </xf>
    <xf numFmtId="164" fontId="14" fillId="0" borderId="4" xfId="1" applyNumberFormat="1" applyFont="1" applyFill="1" applyBorder="1" applyAlignment="1">
      <alignment horizontal="right"/>
    </xf>
    <xf numFmtId="164" fontId="14" fillId="0" borderId="9" xfId="1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4" fontId="15" fillId="0" borderId="7" xfId="1" applyNumberFormat="1" applyFont="1" applyFill="1" applyBorder="1" applyAlignment="1">
      <alignment horizontal="right"/>
    </xf>
    <xf numFmtId="164" fontId="15" fillId="0" borderId="4" xfId="1" applyNumberFormat="1" applyFont="1" applyFill="1" applyBorder="1" applyAlignment="1">
      <alignment horizontal="right"/>
    </xf>
    <xf numFmtId="0" fontId="5" fillId="2" borderId="23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5B7DF95-DD1F-44F4-A48A-DD007D268C37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8"/>
  <sheetViews>
    <sheetView zoomScale="85" zoomScaleNormal="85" workbookViewId="0">
      <selection activeCell="E29" sqref="E29"/>
    </sheetView>
  </sheetViews>
  <sheetFormatPr defaultRowHeight="12" x14ac:dyDescent="0.2"/>
  <cols>
    <col min="1" max="1" width="27.140625" style="2" customWidth="1"/>
    <col min="2" max="2" width="10.5703125" style="2" customWidth="1"/>
    <col min="3" max="3" width="10.140625" style="2" customWidth="1"/>
    <col min="4" max="4" width="11" style="2" customWidth="1"/>
    <col min="5" max="5" width="9.85546875" style="2" customWidth="1"/>
    <col min="6" max="15" width="10" style="2" customWidth="1"/>
    <col min="16" max="16" width="9.42578125" style="2" customWidth="1"/>
    <col min="17" max="17" width="11.5703125" style="2" customWidth="1"/>
    <col min="18" max="18" width="9.5703125" style="2" customWidth="1"/>
    <col min="19" max="19" width="12.140625" style="2" customWidth="1"/>
    <col min="20" max="55" width="9.140625" style="2"/>
    <col min="56" max="16384" width="9.140625" style="1"/>
  </cols>
  <sheetData>
    <row r="1" spans="1:20" customFormat="1" ht="24.75" customHeight="1" thickBot="1" x14ac:dyDescent="0.3">
      <c r="A1" s="43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</row>
    <row r="2" spans="1:20" customFormat="1" ht="15" x14ac:dyDescent="0.25">
      <c r="A2" s="22"/>
      <c r="B2" s="23">
        <v>2005</v>
      </c>
      <c r="C2" s="24">
        <v>2006</v>
      </c>
      <c r="D2" s="23">
        <v>2007</v>
      </c>
      <c r="E2" s="24">
        <v>2008</v>
      </c>
      <c r="F2" s="23">
        <v>2009</v>
      </c>
      <c r="G2" s="23">
        <v>2010</v>
      </c>
      <c r="H2" s="23">
        <v>2011</v>
      </c>
      <c r="I2" s="23">
        <v>2012</v>
      </c>
      <c r="J2" s="23">
        <v>2013</v>
      </c>
      <c r="K2" s="23">
        <v>2014</v>
      </c>
      <c r="L2" s="23">
        <v>2015</v>
      </c>
      <c r="M2" s="23">
        <v>2016</v>
      </c>
      <c r="N2" s="23">
        <v>2017</v>
      </c>
      <c r="O2" s="23">
        <v>2018</v>
      </c>
      <c r="P2" s="69" t="s">
        <v>29</v>
      </c>
      <c r="Q2" s="70"/>
      <c r="R2" s="69" t="s">
        <v>30</v>
      </c>
      <c r="S2" s="71"/>
      <c r="T2" s="8"/>
    </row>
    <row r="3" spans="1:20" customFormat="1" ht="15.75" thickBot="1" x14ac:dyDescent="0.3">
      <c r="A3" s="25" t="s">
        <v>23</v>
      </c>
      <c r="B3" s="26" t="s">
        <v>12</v>
      </c>
      <c r="C3" s="27" t="s">
        <v>12</v>
      </c>
      <c r="D3" s="26" t="s">
        <v>12</v>
      </c>
      <c r="E3" s="26" t="s">
        <v>12</v>
      </c>
      <c r="F3" s="26" t="s">
        <v>12</v>
      </c>
      <c r="G3" s="26" t="s">
        <v>12</v>
      </c>
      <c r="H3" s="26" t="s">
        <v>12</v>
      </c>
      <c r="I3" s="26" t="s">
        <v>12</v>
      </c>
      <c r="J3" s="26" t="s">
        <v>12</v>
      </c>
      <c r="K3" s="26" t="s">
        <v>12</v>
      </c>
      <c r="L3" s="26" t="s">
        <v>12</v>
      </c>
      <c r="M3" s="26" t="s">
        <v>12</v>
      </c>
      <c r="N3" s="26" t="s">
        <v>12</v>
      </c>
      <c r="O3" s="26" t="s">
        <v>12</v>
      </c>
      <c r="P3" s="28" t="s">
        <v>7</v>
      </c>
      <c r="Q3" s="29" t="s">
        <v>6</v>
      </c>
      <c r="R3" s="28" t="s">
        <v>7</v>
      </c>
      <c r="S3" s="30" t="s">
        <v>6</v>
      </c>
      <c r="T3" s="8"/>
    </row>
    <row r="4" spans="1:20" customFormat="1" ht="16.5" customHeight="1" x14ac:dyDescent="0.2">
      <c r="A4" s="17" t="s">
        <v>20</v>
      </c>
      <c r="B4" s="44">
        <v>131775</v>
      </c>
      <c r="C4" s="4">
        <v>134573</v>
      </c>
      <c r="D4" s="44">
        <v>133822</v>
      </c>
      <c r="E4" s="47">
        <v>136215</v>
      </c>
      <c r="F4" s="50">
        <v>139587</v>
      </c>
      <c r="G4" s="59">
        <v>146272</v>
      </c>
      <c r="H4" s="59">
        <v>155458</v>
      </c>
      <c r="I4" s="59">
        <v>165646</v>
      </c>
      <c r="J4" s="59">
        <v>167331</v>
      </c>
      <c r="K4" s="59">
        <v>172478</v>
      </c>
      <c r="L4" s="59">
        <v>183671</v>
      </c>
      <c r="M4" s="59">
        <v>179923</v>
      </c>
      <c r="N4" s="59">
        <v>179578</v>
      </c>
      <c r="O4" s="59">
        <v>174644</v>
      </c>
      <c r="P4" s="9">
        <f>O4-L4</f>
        <v>-9027</v>
      </c>
      <c r="Q4" s="61">
        <f>P4/L4</f>
        <v>-4.9147660762994705E-2</v>
      </c>
      <c r="R4" s="9">
        <f>O4-B4</f>
        <v>42869</v>
      </c>
      <c r="S4" s="19">
        <f>R4/B4</f>
        <v>0.32531967368620757</v>
      </c>
    </row>
    <row r="5" spans="1:20" customFormat="1" ht="16.5" customHeight="1" x14ac:dyDescent="0.2">
      <c r="A5" s="31" t="s">
        <v>21</v>
      </c>
      <c r="B5" s="45">
        <v>757</v>
      </c>
      <c r="C5" s="32">
        <v>831</v>
      </c>
      <c r="D5" s="45">
        <v>853</v>
      </c>
      <c r="E5" s="48">
        <v>921</v>
      </c>
      <c r="F5" s="51">
        <v>863</v>
      </c>
      <c r="G5" s="48">
        <v>915</v>
      </c>
      <c r="H5" s="59">
        <v>930</v>
      </c>
      <c r="I5" s="59">
        <v>981</v>
      </c>
      <c r="J5" s="59">
        <v>883</v>
      </c>
      <c r="K5" s="59">
        <v>841</v>
      </c>
      <c r="L5" s="59">
        <v>1056</v>
      </c>
      <c r="M5" s="59">
        <v>1018</v>
      </c>
      <c r="N5" s="59">
        <v>1021</v>
      </c>
      <c r="O5" s="59">
        <v>980</v>
      </c>
      <c r="P5" s="9">
        <f t="shared" ref="P5:P8" si="0">O5-L5</f>
        <v>-76</v>
      </c>
      <c r="Q5" s="61">
        <f t="shared" ref="Q5:Q8" si="1">P5/L5</f>
        <v>-7.1969696969696975E-2</v>
      </c>
      <c r="R5" s="9">
        <f t="shared" ref="R5:R8" si="2">O5-B5</f>
        <v>223</v>
      </c>
      <c r="S5" s="19">
        <f t="shared" ref="S5:S8" si="3">R5/B5</f>
        <v>0.29458388375165123</v>
      </c>
    </row>
    <row r="6" spans="1:20" customFormat="1" ht="16.5" customHeight="1" x14ac:dyDescent="0.2">
      <c r="A6" s="31" t="s">
        <v>22</v>
      </c>
      <c r="B6" s="45">
        <v>5289</v>
      </c>
      <c r="C6" s="32">
        <v>6079</v>
      </c>
      <c r="D6" s="45">
        <v>6667</v>
      </c>
      <c r="E6" s="48">
        <v>7218</v>
      </c>
      <c r="F6" s="51">
        <v>7043</v>
      </c>
      <c r="G6" s="48">
        <v>6641</v>
      </c>
      <c r="H6" s="59">
        <v>6405</v>
      </c>
      <c r="I6" s="59">
        <v>6409</v>
      </c>
      <c r="J6" s="59">
        <v>6043</v>
      </c>
      <c r="K6" s="59">
        <v>5996</v>
      </c>
      <c r="L6" s="59">
        <v>6297</v>
      </c>
      <c r="M6" s="59">
        <v>6227</v>
      </c>
      <c r="N6" s="59">
        <v>5858</v>
      </c>
      <c r="O6" s="59">
        <v>5661</v>
      </c>
      <c r="P6" s="9">
        <f t="shared" si="0"/>
        <v>-636</v>
      </c>
      <c r="Q6" s="61">
        <f t="shared" si="1"/>
        <v>-0.1010004764173416</v>
      </c>
      <c r="R6" s="9">
        <f t="shared" si="2"/>
        <v>372</v>
      </c>
      <c r="S6" s="19">
        <f t="shared" si="3"/>
        <v>7.0334656834940446E-2</v>
      </c>
    </row>
    <row r="7" spans="1:20" customFormat="1" ht="16.5" customHeight="1" x14ac:dyDescent="0.2">
      <c r="A7" s="31" t="s">
        <v>27</v>
      </c>
      <c r="B7" s="45">
        <v>887</v>
      </c>
      <c r="C7" s="32">
        <v>890</v>
      </c>
      <c r="D7" s="45">
        <v>938</v>
      </c>
      <c r="E7" s="48">
        <v>1249</v>
      </c>
      <c r="F7" s="51">
        <v>1313</v>
      </c>
      <c r="G7" s="48">
        <v>1451</v>
      </c>
      <c r="H7" s="59">
        <v>1344</v>
      </c>
      <c r="I7" s="59">
        <v>1160</v>
      </c>
      <c r="J7" s="59">
        <v>1083</v>
      </c>
      <c r="K7" s="59">
        <v>1572</v>
      </c>
      <c r="L7" s="59">
        <v>1285</v>
      </c>
      <c r="M7" s="59">
        <v>684</v>
      </c>
      <c r="N7" s="59">
        <v>582</v>
      </c>
      <c r="O7" s="59">
        <v>788</v>
      </c>
      <c r="P7" s="9">
        <f t="shared" si="0"/>
        <v>-497</v>
      </c>
      <c r="Q7" s="61">
        <f t="shared" si="1"/>
        <v>-0.38677042801556422</v>
      </c>
      <c r="R7" s="9">
        <f t="shared" si="2"/>
        <v>-99</v>
      </c>
      <c r="S7" s="63">
        <f t="shared" si="3"/>
        <v>-0.11161217587373168</v>
      </c>
    </row>
    <row r="8" spans="1:20" customFormat="1" ht="21" customHeight="1" thickBot="1" x14ac:dyDescent="0.25">
      <c r="A8" s="21" t="s">
        <v>26</v>
      </c>
      <c r="B8" s="46">
        <f t="shared" ref="B8:K8" si="4">SUM(B4:B7)</f>
        <v>138708</v>
      </c>
      <c r="C8" s="46">
        <f t="shared" si="4"/>
        <v>142373</v>
      </c>
      <c r="D8" s="46">
        <f t="shared" si="4"/>
        <v>142280</v>
      </c>
      <c r="E8" s="46">
        <f t="shared" si="4"/>
        <v>145603</v>
      </c>
      <c r="F8" s="46">
        <f t="shared" si="4"/>
        <v>148806</v>
      </c>
      <c r="G8" s="46">
        <f t="shared" si="4"/>
        <v>155279</v>
      </c>
      <c r="H8" s="46">
        <f t="shared" si="4"/>
        <v>164137</v>
      </c>
      <c r="I8" s="46">
        <f t="shared" si="4"/>
        <v>174196</v>
      </c>
      <c r="J8" s="46">
        <f t="shared" si="4"/>
        <v>175340</v>
      </c>
      <c r="K8" s="46">
        <f t="shared" si="4"/>
        <v>180887</v>
      </c>
      <c r="L8" s="46">
        <f t="shared" ref="L8:O8" si="5">SUM(L4:L7)</f>
        <v>192309</v>
      </c>
      <c r="M8" s="46">
        <f t="shared" si="5"/>
        <v>187852</v>
      </c>
      <c r="N8" s="46">
        <f t="shared" si="5"/>
        <v>187039</v>
      </c>
      <c r="O8" s="46">
        <f t="shared" si="5"/>
        <v>182073</v>
      </c>
      <c r="P8" s="10">
        <f t="shared" si="0"/>
        <v>-10236</v>
      </c>
      <c r="Q8" s="64">
        <f t="shared" si="1"/>
        <v>-5.3226838057501211E-2</v>
      </c>
      <c r="R8" s="10">
        <f t="shared" si="2"/>
        <v>43365</v>
      </c>
      <c r="S8" s="65">
        <f t="shared" si="3"/>
        <v>0.31263517605329183</v>
      </c>
    </row>
    <row r="9" spans="1:20" customFormat="1" ht="15.75" thickBot="1" x14ac:dyDescent="0.3">
      <c r="A9" s="6"/>
      <c r="B9" s="6"/>
      <c r="C9" s="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72"/>
      <c r="Q9" s="73"/>
      <c r="R9" s="72"/>
      <c r="S9" s="73"/>
    </row>
    <row r="10" spans="1:20" customFormat="1" ht="15" x14ac:dyDescent="0.25">
      <c r="A10" s="22"/>
      <c r="B10" s="23">
        <v>2005</v>
      </c>
      <c r="C10" s="24">
        <v>2006</v>
      </c>
      <c r="D10" s="23">
        <v>2007</v>
      </c>
      <c r="E10" s="24">
        <v>2008</v>
      </c>
      <c r="F10" s="23">
        <v>2009</v>
      </c>
      <c r="G10" s="23">
        <v>2010</v>
      </c>
      <c r="H10" s="23">
        <v>2011</v>
      </c>
      <c r="I10" s="23">
        <v>2012</v>
      </c>
      <c r="J10" s="23">
        <v>2013</v>
      </c>
      <c r="K10" s="23">
        <v>2014</v>
      </c>
      <c r="L10" s="23">
        <v>2015</v>
      </c>
      <c r="M10" s="23">
        <v>2016</v>
      </c>
      <c r="N10" s="23">
        <v>2017</v>
      </c>
      <c r="O10" s="23">
        <v>2018</v>
      </c>
      <c r="P10" s="69" t="s">
        <v>29</v>
      </c>
      <c r="Q10" s="70"/>
      <c r="R10" s="69" t="s">
        <v>30</v>
      </c>
      <c r="S10" s="71"/>
    </row>
    <row r="11" spans="1:20" customFormat="1" ht="15.75" thickBot="1" x14ac:dyDescent="0.3">
      <c r="A11" s="25" t="s">
        <v>23</v>
      </c>
      <c r="B11" s="26" t="s">
        <v>18</v>
      </c>
      <c r="C11" s="26" t="s">
        <v>18</v>
      </c>
      <c r="D11" s="26" t="s">
        <v>18</v>
      </c>
      <c r="E11" s="26" t="s">
        <v>18</v>
      </c>
      <c r="F11" s="26" t="s">
        <v>18</v>
      </c>
      <c r="G11" s="26" t="s">
        <v>18</v>
      </c>
      <c r="H11" s="26" t="s">
        <v>18</v>
      </c>
      <c r="I11" s="26" t="s">
        <v>18</v>
      </c>
      <c r="J11" s="26" t="s">
        <v>18</v>
      </c>
      <c r="K11" s="26" t="s">
        <v>18</v>
      </c>
      <c r="L11" s="26" t="s">
        <v>18</v>
      </c>
      <c r="M11" s="26" t="s">
        <v>18</v>
      </c>
      <c r="N11" s="26" t="s">
        <v>18</v>
      </c>
      <c r="O11" s="26" t="s">
        <v>18</v>
      </c>
      <c r="P11" s="28" t="s">
        <v>7</v>
      </c>
      <c r="Q11" s="29" t="s">
        <v>6</v>
      </c>
      <c r="R11" s="28" t="s">
        <v>7</v>
      </c>
      <c r="S11" s="30" t="s">
        <v>6</v>
      </c>
    </row>
    <row r="12" spans="1:20" customFormat="1" ht="16.5" customHeight="1" x14ac:dyDescent="0.2">
      <c r="A12" s="17" t="s">
        <v>20</v>
      </c>
      <c r="B12" s="3">
        <f t="shared" ref="B12:O12" si="6">(B4/B$18)*100000</f>
        <v>5486.6129143064136</v>
      </c>
      <c r="C12" s="3">
        <f t="shared" si="6"/>
        <v>5544.7444764954143</v>
      </c>
      <c r="D12" s="3">
        <f t="shared" si="6"/>
        <v>5449.1579014662666</v>
      </c>
      <c r="E12" s="12">
        <f t="shared" si="6"/>
        <v>5502.7181322874203</v>
      </c>
      <c r="F12" s="12">
        <f t="shared" si="6"/>
        <v>5620.8790810536984</v>
      </c>
      <c r="G12" s="12">
        <f t="shared" si="6"/>
        <v>5853.5609309063548</v>
      </c>
      <c r="H12" s="12">
        <f t="shared" si="6"/>
        <v>6166.0467223069709</v>
      </c>
      <c r="I12" s="12">
        <f t="shared" si="6"/>
        <v>6534.676041480514</v>
      </c>
      <c r="J12" s="12">
        <f t="shared" si="6"/>
        <v>6478.1122569270628</v>
      </c>
      <c r="K12" s="12">
        <f t="shared" si="6"/>
        <v>6594.6830516056752</v>
      </c>
      <c r="L12" s="12">
        <f t="shared" si="6"/>
        <v>6890.8710618381674</v>
      </c>
      <c r="M12" s="12">
        <f t="shared" si="6"/>
        <v>6633.9766620061473</v>
      </c>
      <c r="N12" s="12">
        <f t="shared" si="6"/>
        <v>6518.8516267725299</v>
      </c>
      <c r="O12" s="12">
        <f t="shared" si="6"/>
        <v>6228.0326372246946</v>
      </c>
      <c r="P12" s="12">
        <f>O12-L12</f>
        <v>-662.83842461347285</v>
      </c>
      <c r="Q12" s="61">
        <f>P12/L12</f>
        <v>-9.6190803552295465E-2</v>
      </c>
      <c r="R12" s="12">
        <f>O12-B12</f>
        <v>741.41972291828097</v>
      </c>
      <c r="S12" s="19">
        <f>R12/B12</f>
        <v>0.13513250059704768</v>
      </c>
    </row>
    <row r="13" spans="1:20" customFormat="1" ht="16.5" customHeight="1" x14ac:dyDescent="0.2">
      <c r="A13" s="31" t="s">
        <v>21</v>
      </c>
      <c r="B13" s="34">
        <f t="shared" ref="B13:O13" si="7">(B5/B$18)*100000</f>
        <v>31.518618676759289</v>
      </c>
      <c r="C13" s="34">
        <f t="shared" si="7"/>
        <v>34.239280241710361</v>
      </c>
      <c r="D13" s="34">
        <f t="shared" si="7"/>
        <v>34.733688705524692</v>
      </c>
      <c r="E13" s="35">
        <f t="shared" si="7"/>
        <v>37.205912710323489</v>
      </c>
      <c r="F13" s="35">
        <f t="shared" si="7"/>
        <v>34.75122072219721</v>
      </c>
      <c r="G13" s="35">
        <f t="shared" si="7"/>
        <v>36.616770480880241</v>
      </c>
      <c r="H13" s="35">
        <f t="shared" si="7"/>
        <v>36.887284358125555</v>
      </c>
      <c r="I13" s="35">
        <f t="shared" si="7"/>
        <v>38.700102608528937</v>
      </c>
      <c r="J13" s="35">
        <f t="shared" si="7"/>
        <v>34.184778211249544</v>
      </c>
      <c r="K13" s="35">
        <f t="shared" si="7"/>
        <v>32.15557025475929</v>
      </c>
      <c r="L13" s="12">
        <f t="shared" si="7"/>
        <v>39.618447339542477</v>
      </c>
      <c r="M13" s="12">
        <f t="shared" si="7"/>
        <v>37.534880153856136</v>
      </c>
      <c r="N13" s="12">
        <f t="shared" si="7"/>
        <v>37.063267833112924</v>
      </c>
      <c r="O13" s="12">
        <f t="shared" si="7"/>
        <v>34.948077142531091</v>
      </c>
      <c r="P13" s="12">
        <f t="shared" ref="P13:P16" si="8">O13-L13</f>
        <v>-4.6703701970113869</v>
      </c>
      <c r="Q13" s="61">
        <f t="shared" ref="Q13:Q16" si="9">P13/L13</f>
        <v>-0.11788372615879805</v>
      </c>
      <c r="R13" s="12">
        <f t="shared" ref="R13:R16" si="10">O13-B13</f>
        <v>3.4294584657718019</v>
      </c>
      <c r="S13" s="19">
        <f t="shared" ref="S13:S16" si="11">R13/B13</f>
        <v>0.10880738464279727</v>
      </c>
    </row>
    <row r="14" spans="1:20" customFormat="1" ht="16.5" customHeight="1" x14ac:dyDescent="0.2">
      <c r="A14" s="31" t="s">
        <v>22</v>
      </c>
      <c r="B14" s="34">
        <f t="shared" ref="B14:O14" si="12">(B6/B$18)*100000</f>
        <v>220.2139685355084</v>
      </c>
      <c r="C14" s="34">
        <f t="shared" si="12"/>
        <v>250.47001755638667</v>
      </c>
      <c r="D14" s="34">
        <f t="shared" si="12"/>
        <v>271.47655638890166</v>
      </c>
      <c r="E14" s="35">
        <f t="shared" si="12"/>
        <v>291.58770677862645</v>
      </c>
      <c r="F14" s="35">
        <f t="shared" si="12"/>
        <v>283.60700758567202</v>
      </c>
      <c r="G14" s="35">
        <f t="shared" si="12"/>
        <v>265.7617188672412</v>
      </c>
      <c r="H14" s="35">
        <f t="shared" si="12"/>
        <v>254.04629711160663</v>
      </c>
      <c r="I14" s="35">
        <f t="shared" si="12"/>
        <v>252.83278044654634</v>
      </c>
      <c r="J14" s="35">
        <f t="shared" si="12"/>
        <v>233.95086605954813</v>
      </c>
      <c r="K14" s="35">
        <f t="shared" si="12"/>
        <v>229.25659839183916</v>
      </c>
      <c r="L14" s="12">
        <f t="shared" si="12"/>
        <v>236.24750274346493</v>
      </c>
      <c r="M14" s="12">
        <f t="shared" si="12"/>
        <v>229.59695355408857</v>
      </c>
      <c r="N14" s="12">
        <f t="shared" si="12"/>
        <v>212.65095295433449</v>
      </c>
      <c r="O14" s="12">
        <f t="shared" si="12"/>
        <v>201.87863745292708</v>
      </c>
      <c r="P14" s="12">
        <f t="shared" si="8"/>
        <v>-34.368865290537855</v>
      </c>
      <c r="Q14" s="61">
        <f t="shared" si="9"/>
        <v>-0.14547821624111776</v>
      </c>
      <c r="R14" s="12">
        <f t="shared" si="10"/>
        <v>-18.33533108258132</v>
      </c>
      <c r="S14" s="63">
        <f t="shared" si="11"/>
        <v>-8.3261435250983354E-2</v>
      </c>
    </row>
    <row r="15" spans="1:20" customFormat="1" ht="16.5" customHeight="1" x14ac:dyDescent="0.2">
      <c r="A15" s="31" t="s">
        <v>27</v>
      </c>
      <c r="B15" s="34">
        <f t="shared" ref="B15:O15" si="13">(B7/B$18)*100000</f>
        <v>36.93132730024503</v>
      </c>
      <c r="C15" s="34">
        <f t="shared" si="13"/>
        <v>36.670227936368505</v>
      </c>
      <c r="D15" s="34">
        <f t="shared" si="13"/>
        <v>38.194841741831375</v>
      </c>
      <c r="E15" s="35">
        <f t="shared" si="13"/>
        <v>50.456226900319258</v>
      </c>
      <c r="F15" s="35">
        <f t="shared" si="13"/>
        <v>52.871787726819164</v>
      </c>
      <c r="G15" s="35">
        <f t="shared" si="13"/>
        <v>58.066594500281134</v>
      </c>
      <c r="H15" s="35">
        <f t="shared" si="13"/>
        <v>53.30807545948467</v>
      </c>
      <c r="I15" s="35">
        <f t="shared" si="13"/>
        <v>45.761589221094354</v>
      </c>
      <c r="J15" s="35">
        <f t="shared" si="13"/>
        <v>41.927649833276618</v>
      </c>
      <c r="K15" s="35">
        <f t="shared" si="13"/>
        <v>60.10529897798051</v>
      </c>
      <c r="L15" s="12">
        <f t="shared" si="13"/>
        <v>48.209947756924322</v>
      </c>
      <c r="M15" s="12">
        <f t="shared" si="13"/>
        <v>25.219899828327698</v>
      </c>
      <c r="N15" s="12">
        <f t="shared" si="13"/>
        <v>21.127151693312168</v>
      </c>
      <c r="O15" s="12">
        <f t="shared" si="13"/>
        <v>28.101106926851536</v>
      </c>
      <c r="P15" s="12">
        <f t="shared" si="8"/>
        <v>-20.108840830072786</v>
      </c>
      <c r="Q15" s="61">
        <f t="shared" si="9"/>
        <v>-0.41710978264199805</v>
      </c>
      <c r="R15" s="12">
        <f t="shared" si="10"/>
        <v>-8.8302203733934945</v>
      </c>
      <c r="S15" s="63">
        <f t="shared" si="11"/>
        <v>-0.23909837579368312</v>
      </c>
    </row>
    <row r="16" spans="1:20" customFormat="1" ht="20.25" customHeight="1" thickBot="1" x14ac:dyDescent="0.25">
      <c r="A16" s="21" t="s">
        <v>26</v>
      </c>
      <c r="B16" s="15">
        <f t="shared" ref="B16:G16" si="14">(B8/B$18)*100000</f>
        <v>5775.2768288189263</v>
      </c>
      <c r="C16" s="15">
        <f t="shared" si="14"/>
        <v>5866.1240022298798</v>
      </c>
      <c r="D16" s="15">
        <f t="shared" si="14"/>
        <v>5793.5629883025249</v>
      </c>
      <c r="E16" s="16">
        <f t="shared" si="14"/>
        <v>5881.9679786766892</v>
      </c>
      <c r="F16" s="16">
        <f t="shared" si="14"/>
        <v>5992.109097088387</v>
      </c>
      <c r="G16" s="16">
        <f t="shared" si="14"/>
        <v>6214.0060147547574</v>
      </c>
      <c r="H16" s="16">
        <f>(H8/H$18)*100000</f>
        <v>6510.2883792361872</v>
      </c>
      <c r="I16" s="16">
        <f>(I8/I$18)*100000</f>
        <v>6871.9705137566834</v>
      </c>
      <c r="J16" s="16">
        <f>(J8/J$18)*100000</f>
        <v>6788.1755510311377</v>
      </c>
      <c r="K16" s="16">
        <f>(K8/K$18)*100000</f>
        <v>6916.2005192302549</v>
      </c>
      <c r="L16" s="13">
        <f t="shared" ref="L16:O16" si="15">(L8/L$18)*100000</f>
        <v>7214.9469596781009</v>
      </c>
      <c r="M16" s="13">
        <f t="shared" si="15"/>
        <v>6926.3283955424195</v>
      </c>
      <c r="N16" s="13">
        <f t="shared" si="15"/>
        <v>6789.6929992532896</v>
      </c>
      <c r="O16" s="16">
        <f t="shared" si="15"/>
        <v>6492.9604587470049</v>
      </c>
      <c r="P16" s="13">
        <f t="shared" si="8"/>
        <v>-721.98650093109609</v>
      </c>
      <c r="Q16" s="64">
        <f t="shared" si="9"/>
        <v>-0.10006816473718165</v>
      </c>
      <c r="R16" s="13">
        <f t="shared" si="10"/>
        <v>717.68362992807852</v>
      </c>
      <c r="S16" s="65">
        <f t="shared" si="11"/>
        <v>0.12426826474305103</v>
      </c>
    </row>
    <row r="17" spans="1:20" customFormat="1" ht="12.7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20" customFormat="1" ht="14.25" x14ac:dyDescent="0.2">
      <c r="A18" s="37" t="s">
        <v>19</v>
      </c>
      <c r="B18" s="38">
        <v>2401755</v>
      </c>
      <c r="C18" s="38">
        <v>2427037</v>
      </c>
      <c r="D18" s="38">
        <v>2455829</v>
      </c>
      <c r="E18" s="38">
        <v>2475413</v>
      </c>
      <c r="F18" s="38">
        <v>2483366</v>
      </c>
      <c r="G18" s="38">
        <v>2498855</v>
      </c>
      <c r="H18" s="38">
        <v>2521194</v>
      </c>
      <c r="I18" s="38">
        <v>2534877</v>
      </c>
      <c r="J18" s="38">
        <v>2583021</v>
      </c>
      <c r="K18" s="38">
        <v>2615410</v>
      </c>
      <c r="L18" s="38">
        <v>2665425</v>
      </c>
      <c r="M18" s="38">
        <v>2712144</v>
      </c>
      <c r="N18" s="38">
        <v>2754749</v>
      </c>
      <c r="O18" s="38">
        <v>2804160</v>
      </c>
      <c r="P18" s="39"/>
      <c r="Q18" s="39"/>
      <c r="R18" s="39"/>
      <c r="S18" s="39"/>
    </row>
    <row r="19" spans="1:20" customFormat="1" ht="23.25" customHeight="1" x14ac:dyDescent="0.2">
      <c r="A19" s="37" t="s">
        <v>24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20" ht="16.5" customHeight="1" x14ac:dyDescent="0.2">
      <c r="A20" s="41" t="s">
        <v>31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20" ht="16.5" customHeight="1" x14ac:dyDescent="0.2">
      <c r="A21" s="41" t="s">
        <v>32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20" ht="17.25" customHeight="1" x14ac:dyDescent="0.2">
      <c r="A22" s="42" t="s">
        <v>25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4" spans="1:20" x14ac:dyDescent="0.2">
      <c r="A24" s="1"/>
    </row>
    <row r="25" spans="1:20" x14ac:dyDescent="0.2">
      <c r="A25" s="1"/>
    </row>
    <row r="26" spans="1:20" x14ac:dyDescent="0.2">
      <c r="A26" s="1"/>
    </row>
    <row r="27" spans="1:20" x14ac:dyDescent="0.2">
      <c r="A27" s="1"/>
    </row>
    <row r="28" spans="1:20" x14ac:dyDescent="0.2">
      <c r="A28" s="1"/>
    </row>
    <row r="29" spans="1:20" x14ac:dyDescent="0.2">
      <c r="A29" s="1"/>
    </row>
    <row r="30" spans="1:20" x14ac:dyDescent="0.2">
      <c r="A30" s="1"/>
    </row>
    <row r="31" spans="1:20" x14ac:dyDescent="0.2">
      <c r="A31" s="1"/>
    </row>
    <row r="32" spans="1:20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</sheetData>
  <mergeCells count="6">
    <mergeCell ref="P10:Q10"/>
    <mergeCell ref="R10:S10"/>
    <mergeCell ref="P2:Q2"/>
    <mergeCell ref="R2:S2"/>
    <mergeCell ref="P9:Q9"/>
    <mergeCell ref="R9:S9"/>
  </mergeCells>
  <phoneticPr fontId="11" type="noConversion"/>
  <pageMargins left="0.59" right="0.38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61"/>
  <sheetViews>
    <sheetView tabSelected="1" topLeftCell="A19" zoomScale="84" zoomScaleNormal="84" workbookViewId="0">
      <selection activeCell="A46" sqref="A46"/>
    </sheetView>
  </sheetViews>
  <sheetFormatPr defaultRowHeight="12" x14ac:dyDescent="0.2"/>
  <cols>
    <col min="1" max="1" width="31.85546875" style="2" customWidth="1"/>
    <col min="2" max="15" width="10" style="2" customWidth="1"/>
    <col min="16" max="16" width="10.28515625" style="2" customWidth="1"/>
    <col min="17" max="17" width="11.85546875" style="2" customWidth="1"/>
    <col min="18" max="18" width="10.7109375" style="2" customWidth="1"/>
    <col min="19" max="19" width="12.85546875" style="2" customWidth="1"/>
    <col min="20" max="55" width="9.140625" style="2"/>
    <col min="56" max="16384" width="9.140625" style="1"/>
  </cols>
  <sheetData>
    <row r="1" spans="1:20" customFormat="1" ht="24.75" customHeight="1" thickBot="1" x14ac:dyDescent="0.3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55"/>
    </row>
    <row r="2" spans="1:20" customFormat="1" ht="15" x14ac:dyDescent="0.25">
      <c r="A2" s="22"/>
      <c r="B2" s="23">
        <v>2005</v>
      </c>
      <c r="C2" s="24">
        <v>2006</v>
      </c>
      <c r="D2" s="23">
        <v>2007</v>
      </c>
      <c r="E2" s="24">
        <v>2008</v>
      </c>
      <c r="F2" s="23">
        <v>2009</v>
      </c>
      <c r="G2" s="23">
        <v>2010</v>
      </c>
      <c r="H2" s="23">
        <v>2011</v>
      </c>
      <c r="I2" s="23">
        <v>2012</v>
      </c>
      <c r="J2" s="23">
        <v>2013</v>
      </c>
      <c r="K2" s="23">
        <v>2014</v>
      </c>
      <c r="L2" s="23">
        <v>2015</v>
      </c>
      <c r="M2" s="23">
        <v>2016</v>
      </c>
      <c r="N2" s="23">
        <v>2017</v>
      </c>
      <c r="O2" s="23">
        <v>2018</v>
      </c>
      <c r="P2" s="69" t="s">
        <v>29</v>
      </c>
      <c r="Q2" s="70"/>
      <c r="R2" s="69" t="s">
        <v>30</v>
      </c>
      <c r="S2" s="71"/>
      <c r="T2" s="56"/>
    </row>
    <row r="3" spans="1:20" customFormat="1" ht="15.75" thickBot="1" x14ac:dyDescent="0.3">
      <c r="A3" s="25" t="s">
        <v>17</v>
      </c>
      <c r="B3" s="26" t="s">
        <v>12</v>
      </c>
      <c r="C3" s="27" t="s">
        <v>12</v>
      </c>
      <c r="D3" s="26" t="s">
        <v>12</v>
      </c>
      <c r="E3" s="26" t="s">
        <v>12</v>
      </c>
      <c r="F3" s="26" t="s">
        <v>12</v>
      </c>
      <c r="G3" s="26" t="s">
        <v>12</v>
      </c>
      <c r="H3" s="26" t="s">
        <v>12</v>
      </c>
      <c r="I3" s="26" t="s">
        <v>12</v>
      </c>
      <c r="J3" s="26" t="s">
        <v>12</v>
      </c>
      <c r="K3" s="26" t="s">
        <v>12</v>
      </c>
      <c r="L3" s="26" t="s">
        <v>12</v>
      </c>
      <c r="M3" s="26" t="s">
        <v>12</v>
      </c>
      <c r="N3" s="26" t="s">
        <v>12</v>
      </c>
      <c r="O3" s="26" t="s">
        <v>12</v>
      </c>
      <c r="P3" s="28" t="s">
        <v>7</v>
      </c>
      <c r="Q3" s="29" t="s">
        <v>6</v>
      </c>
      <c r="R3" s="28" t="s">
        <v>7</v>
      </c>
      <c r="S3" s="30" t="s">
        <v>6</v>
      </c>
      <c r="T3" s="56"/>
    </row>
    <row r="4" spans="1:20" customFormat="1" ht="15.95" customHeight="1" x14ac:dyDescent="0.2">
      <c r="A4" s="17" t="s">
        <v>0</v>
      </c>
      <c r="B4" s="54">
        <v>13859</v>
      </c>
      <c r="C4" s="4">
        <v>13402</v>
      </c>
      <c r="D4" s="18">
        <v>12532</v>
      </c>
      <c r="E4" s="47">
        <v>12160</v>
      </c>
      <c r="F4" s="50">
        <v>10546</v>
      </c>
      <c r="G4" s="59">
        <v>10856</v>
      </c>
      <c r="H4" s="59">
        <v>11159</v>
      </c>
      <c r="I4" s="59">
        <v>11754</v>
      </c>
      <c r="J4" s="59">
        <v>11364</v>
      </c>
      <c r="K4" s="59">
        <v>10800</v>
      </c>
      <c r="L4" s="59">
        <v>11026</v>
      </c>
      <c r="M4" s="59">
        <v>10731</v>
      </c>
      <c r="N4" s="59">
        <v>10781</v>
      </c>
      <c r="O4" s="59">
        <v>10465</v>
      </c>
      <c r="P4" s="9">
        <f>O4-L4</f>
        <v>-561</v>
      </c>
      <c r="Q4" s="61">
        <f>P4/L4</f>
        <v>-5.0879738799201886E-2</v>
      </c>
      <c r="R4" s="9">
        <f>O4-B4</f>
        <v>-3394</v>
      </c>
      <c r="S4" s="20">
        <f>R4/B4</f>
        <v>-0.24489501407027925</v>
      </c>
      <c r="T4" s="55"/>
    </row>
    <row r="5" spans="1:20" customFormat="1" ht="15.95" customHeight="1" x14ac:dyDescent="0.2">
      <c r="A5" s="31" t="s">
        <v>28</v>
      </c>
      <c r="B5" s="32">
        <v>34</v>
      </c>
      <c r="C5" s="32">
        <v>57</v>
      </c>
      <c r="D5" s="33">
        <v>58</v>
      </c>
      <c r="E5" s="48">
        <v>58</v>
      </c>
      <c r="F5" s="51">
        <v>71</v>
      </c>
      <c r="G5" s="48">
        <v>44</v>
      </c>
      <c r="H5" s="59">
        <v>55</v>
      </c>
      <c r="I5" s="59">
        <v>77</v>
      </c>
      <c r="J5" s="59">
        <v>71</v>
      </c>
      <c r="K5" s="59">
        <v>54</v>
      </c>
      <c r="L5" s="59">
        <v>78</v>
      </c>
      <c r="M5" s="59">
        <v>107</v>
      </c>
      <c r="N5" s="59">
        <v>140</v>
      </c>
      <c r="O5" s="59">
        <v>121</v>
      </c>
      <c r="P5" s="9">
        <f t="shared" ref="P5:P19" si="0">O5-L5</f>
        <v>43</v>
      </c>
      <c r="Q5" s="62">
        <f t="shared" ref="Q5:Q19" si="1">P5/L5</f>
        <v>0.55128205128205132</v>
      </c>
      <c r="R5" s="9">
        <f t="shared" ref="R5:R19" si="2">O5-B5</f>
        <v>87</v>
      </c>
      <c r="S5" s="67">
        <f t="shared" ref="S5:S19" si="3">R5/B5</f>
        <v>2.5588235294117645</v>
      </c>
      <c r="T5" s="55"/>
    </row>
    <row r="6" spans="1:20" customFormat="1" ht="15.95" customHeight="1" x14ac:dyDescent="0.2">
      <c r="A6" s="31" t="s">
        <v>1</v>
      </c>
      <c r="B6" s="32">
        <v>39300</v>
      </c>
      <c r="C6" s="32">
        <v>39893</v>
      </c>
      <c r="D6" s="33">
        <v>40080</v>
      </c>
      <c r="E6" s="48">
        <v>41934</v>
      </c>
      <c r="F6" s="51">
        <v>44833</v>
      </c>
      <c r="G6" s="48">
        <v>47555</v>
      </c>
      <c r="H6" s="59">
        <v>50194</v>
      </c>
      <c r="I6" s="59">
        <v>53175</v>
      </c>
      <c r="J6" s="59">
        <v>52979</v>
      </c>
      <c r="K6" s="59">
        <v>53399</v>
      </c>
      <c r="L6" s="59">
        <v>56077</v>
      </c>
      <c r="M6" s="59">
        <v>58192</v>
      </c>
      <c r="N6" s="59">
        <v>58347</v>
      </c>
      <c r="O6" s="59">
        <v>57895</v>
      </c>
      <c r="P6" s="9">
        <f t="shared" si="0"/>
        <v>1818</v>
      </c>
      <c r="Q6" s="62">
        <f t="shared" si="1"/>
        <v>3.2419708614940174E-2</v>
      </c>
      <c r="R6" s="9">
        <f t="shared" si="2"/>
        <v>18595</v>
      </c>
      <c r="S6" s="67">
        <f t="shared" si="3"/>
        <v>0.4731552162849873</v>
      </c>
      <c r="T6" s="55"/>
    </row>
    <row r="7" spans="1:20" customFormat="1" ht="15.95" customHeight="1" x14ac:dyDescent="0.2">
      <c r="A7" s="31" t="s">
        <v>2</v>
      </c>
      <c r="B7" s="32">
        <v>279</v>
      </c>
      <c r="C7" s="32">
        <v>301</v>
      </c>
      <c r="D7" s="33">
        <v>290</v>
      </c>
      <c r="E7" s="48">
        <v>307</v>
      </c>
      <c r="F7" s="51">
        <v>328</v>
      </c>
      <c r="G7" s="48">
        <v>329</v>
      </c>
      <c r="H7" s="59">
        <v>314</v>
      </c>
      <c r="I7" s="59">
        <v>307</v>
      </c>
      <c r="J7" s="59">
        <v>349</v>
      </c>
      <c r="K7" s="59">
        <v>367</v>
      </c>
      <c r="L7" s="9">
        <v>364</v>
      </c>
      <c r="M7" s="59">
        <v>509</v>
      </c>
      <c r="N7" s="59">
        <v>493</v>
      </c>
      <c r="O7" s="59">
        <v>391</v>
      </c>
      <c r="P7" s="9">
        <f t="shared" si="0"/>
        <v>27</v>
      </c>
      <c r="Q7" s="62">
        <f t="shared" si="1"/>
        <v>7.4175824175824176E-2</v>
      </c>
      <c r="R7" s="9">
        <f t="shared" si="2"/>
        <v>112</v>
      </c>
      <c r="S7" s="67">
        <f t="shared" si="3"/>
        <v>0.40143369175627241</v>
      </c>
      <c r="T7" s="55"/>
    </row>
    <row r="8" spans="1:20" customFormat="1" ht="15.95" customHeight="1" x14ac:dyDescent="0.2">
      <c r="A8" s="31" t="s">
        <v>13</v>
      </c>
      <c r="B8" s="32">
        <v>1804</v>
      </c>
      <c r="C8" s="32">
        <v>1815</v>
      </c>
      <c r="D8" s="33">
        <v>1701</v>
      </c>
      <c r="E8" s="48">
        <v>1713</v>
      </c>
      <c r="F8" s="51">
        <v>1842</v>
      </c>
      <c r="G8" s="48">
        <v>1846</v>
      </c>
      <c r="H8" s="59">
        <v>1963</v>
      </c>
      <c r="I8" s="59">
        <v>2211</v>
      </c>
      <c r="J8" s="59">
        <v>2162</v>
      </c>
      <c r="K8" s="59">
        <v>2202</v>
      </c>
      <c r="L8" s="9">
        <v>2130</v>
      </c>
      <c r="M8" s="59">
        <v>1874</v>
      </c>
      <c r="N8" s="59">
        <v>1966</v>
      </c>
      <c r="O8" s="59">
        <v>2018</v>
      </c>
      <c r="P8" s="9">
        <f t="shared" si="0"/>
        <v>-112</v>
      </c>
      <c r="Q8" s="61">
        <f t="shared" si="1"/>
        <v>-5.2582159624413143E-2</v>
      </c>
      <c r="R8" s="9">
        <f t="shared" si="2"/>
        <v>214</v>
      </c>
      <c r="S8" s="67">
        <f t="shared" si="3"/>
        <v>0.11862527716186252</v>
      </c>
      <c r="T8" s="55"/>
    </row>
    <row r="9" spans="1:20" customFormat="1" ht="15.95" customHeight="1" x14ac:dyDescent="0.2">
      <c r="A9" s="31" t="s">
        <v>3</v>
      </c>
      <c r="B9" s="32">
        <v>293</v>
      </c>
      <c r="C9" s="32">
        <v>334</v>
      </c>
      <c r="D9" s="33">
        <v>415</v>
      </c>
      <c r="E9" s="48">
        <v>392</v>
      </c>
      <c r="F9" s="51">
        <v>339</v>
      </c>
      <c r="G9" s="48">
        <v>278</v>
      </c>
      <c r="H9" s="59">
        <v>372</v>
      </c>
      <c r="I9" s="59">
        <v>333</v>
      </c>
      <c r="J9" s="59">
        <v>324</v>
      </c>
      <c r="K9" s="59">
        <v>412</v>
      </c>
      <c r="L9" s="9">
        <v>523</v>
      </c>
      <c r="M9" s="59">
        <v>575</v>
      </c>
      <c r="N9" s="59">
        <v>503</v>
      </c>
      <c r="O9" s="59">
        <v>577</v>
      </c>
      <c r="P9" s="9">
        <f t="shared" si="0"/>
        <v>54</v>
      </c>
      <c r="Q9" s="62">
        <f t="shared" si="1"/>
        <v>0.10325047801147227</v>
      </c>
      <c r="R9" s="9">
        <f t="shared" si="2"/>
        <v>284</v>
      </c>
      <c r="S9" s="67">
        <f t="shared" si="3"/>
        <v>0.96928327645051193</v>
      </c>
      <c r="T9" s="55"/>
    </row>
    <row r="10" spans="1:20" customFormat="1" ht="15.95" customHeight="1" x14ac:dyDescent="0.2">
      <c r="A10" s="31" t="s">
        <v>11</v>
      </c>
      <c r="B10" s="32">
        <v>15480</v>
      </c>
      <c r="C10" s="32">
        <v>15849</v>
      </c>
      <c r="D10" s="33">
        <v>15035</v>
      </c>
      <c r="E10" s="48">
        <v>14450</v>
      </c>
      <c r="F10" s="51">
        <v>14397</v>
      </c>
      <c r="G10" s="48">
        <v>12680</v>
      </c>
      <c r="H10" s="59">
        <v>12528</v>
      </c>
      <c r="I10" s="59">
        <v>12985</v>
      </c>
      <c r="J10" s="59">
        <v>12951</v>
      </c>
      <c r="K10" s="59">
        <v>14121</v>
      </c>
      <c r="L10" s="59">
        <v>16068</v>
      </c>
      <c r="M10" s="59">
        <v>19250</v>
      </c>
      <c r="N10" s="59">
        <v>18545</v>
      </c>
      <c r="O10" s="59">
        <v>18606</v>
      </c>
      <c r="P10" s="9">
        <f t="shared" si="0"/>
        <v>2538</v>
      </c>
      <c r="Q10" s="62">
        <f t="shared" si="1"/>
        <v>0.15795369678864823</v>
      </c>
      <c r="R10" s="9">
        <f t="shared" si="2"/>
        <v>3126</v>
      </c>
      <c r="S10" s="67">
        <f t="shared" si="3"/>
        <v>0.20193798449612402</v>
      </c>
      <c r="T10" s="55"/>
    </row>
    <row r="11" spans="1:20" customFormat="1" ht="15.95" customHeight="1" x14ac:dyDescent="0.2">
      <c r="A11" s="31" t="s">
        <v>8</v>
      </c>
      <c r="B11" s="32">
        <v>731</v>
      </c>
      <c r="C11" s="32">
        <v>772</v>
      </c>
      <c r="D11" s="33">
        <v>908</v>
      </c>
      <c r="E11" s="48">
        <v>877</v>
      </c>
      <c r="F11" s="51">
        <v>833</v>
      </c>
      <c r="G11" s="48">
        <v>720</v>
      </c>
      <c r="H11" s="59">
        <v>778</v>
      </c>
      <c r="I11" s="59">
        <v>904</v>
      </c>
      <c r="J11" s="59">
        <v>902</v>
      </c>
      <c r="K11" s="59">
        <v>1016</v>
      </c>
      <c r="L11" s="59">
        <v>1157</v>
      </c>
      <c r="M11" s="59">
        <v>1172</v>
      </c>
      <c r="N11" s="59">
        <v>1035</v>
      </c>
      <c r="O11" s="59">
        <v>1017</v>
      </c>
      <c r="P11" s="9">
        <f t="shared" si="0"/>
        <v>-140</v>
      </c>
      <c r="Q11" s="61">
        <f t="shared" si="1"/>
        <v>-0.12100259291270528</v>
      </c>
      <c r="R11" s="9">
        <f t="shared" si="2"/>
        <v>286</v>
      </c>
      <c r="S11" s="67">
        <f t="shared" si="3"/>
        <v>0.39124487004103969</v>
      </c>
      <c r="T11" s="55"/>
    </row>
    <row r="12" spans="1:20" customFormat="1" ht="15.95" customHeight="1" x14ac:dyDescent="0.2">
      <c r="A12" s="31" t="s">
        <v>9</v>
      </c>
      <c r="B12" s="32">
        <v>1931</v>
      </c>
      <c r="C12" s="32">
        <v>1715</v>
      </c>
      <c r="D12" s="33">
        <v>1755</v>
      </c>
      <c r="E12" s="48">
        <v>1869</v>
      </c>
      <c r="F12" s="51">
        <v>2006</v>
      </c>
      <c r="G12" s="48">
        <v>1915</v>
      </c>
      <c r="H12" s="59">
        <v>2129</v>
      </c>
      <c r="I12" s="59">
        <v>2204</v>
      </c>
      <c r="J12" s="59">
        <v>2233</v>
      </c>
      <c r="K12" s="59">
        <v>2324</v>
      </c>
      <c r="L12" s="59">
        <v>1807</v>
      </c>
      <c r="M12" s="59">
        <v>999</v>
      </c>
      <c r="N12" s="59">
        <v>952</v>
      </c>
      <c r="O12" s="59">
        <v>727</v>
      </c>
      <c r="P12" s="9">
        <f t="shared" si="0"/>
        <v>-1080</v>
      </c>
      <c r="Q12" s="61">
        <f t="shared" si="1"/>
        <v>-0.59767570558937466</v>
      </c>
      <c r="R12" s="9">
        <f t="shared" si="2"/>
        <v>-1204</v>
      </c>
      <c r="S12" s="20">
        <f t="shared" si="3"/>
        <v>-0.62351113412739512</v>
      </c>
      <c r="T12" s="55"/>
    </row>
    <row r="13" spans="1:20" customFormat="1" ht="15.95" customHeight="1" x14ac:dyDescent="0.2">
      <c r="A13" s="31" t="s">
        <v>10</v>
      </c>
      <c r="B13" s="32">
        <v>994</v>
      </c>
      <c r="C13" s="32">
        <v>968</v>
      </c>
      <c r="D13" s="33">
        <v>978</v>
      </c>
      <c r="E13" s="48">
        <v>995</v>
      </c>
      <c r="F13" s="51">
        <v>962</v>
      </c>
      <c r="G13" s="48">
        <v>986</v>
      </c>
      <c r="H13" s="59">
        <v>1065</v>
      </c>
      <c r="I13" s="59">
        <v>1024</v>
      </c>
      <c r="J13" s="59">
        <v>955</v>
      </c>
      <c r="K13" s="59">
        <v>1029</v>
      </c>
      <c r="L13" s="59">
        <v>855</v>
      </c>
      <c r="M13" s="59">
        <v>558</v>
      </c>
      <c r="N13" s="59">
        <v>691</v>
      </c>
      <c r="O13" s="59">
        <v>726</v>
      </c>
      <c r="P13" s="9">
        <f t="shared" si="0"/>
        <v>-129</v>
      </c>
      <c r="Q13" s="61">
        <f t="shared" si="1"/>
        <v>-0.15087719298245614</v>
      </c>
      <c r="R13" s="9">
        <f t="shared" si="2"/>
        <v>-268</v>
      </c>
      <c r="S13" s="20">
        <f t="shared" si="3"/>
        <v>-0.26961770623742454</v>
      </c>
      <c r="T13" s="55"/>
    </row>
    <row r="14" spans="1:20" customFormat="1" ht="15.95" customHeight="1" x14ac:dyDescent="0.2">
      <c r="A14" s="31" t="s">
        <v>4</v>
      </c>
      <c r="B14" s="32">
        <v>744</v>
      </c>
      <c r="C14" s="32">
        <v>741</v>
      </c>
      <c r="D14" s="33">
        <v>730</v>
      </c>
      <c r="E14" s="48">
        <v>654</v>
      </c>
      <c r="F14" s="51">
        <v>667</v>
      </c>
      <c r="G14" s="48">
        <v>549</v>
      </c>
      <c r="H14" s="59">
        <v>558</v>
      </c>
      <c r="I14" s="59">
        <v>576</v>
      </c>
      <c r="J14" s="59">
        <v>765</v>
      </c>
      <c r="K14" s="59">
        <v>757</v>
      </c>
      <c r="L14" s="59">
        <v>851</v>
      </c>
      <c r="M14" s="59">
        <v>835</v>
      </c>
      <c r="N14" s="59">
        <v>730</v>
      </c>
      <c r="O14" s="59">
        <v>676</v>
      </c>
      <c r="P14" s="9">
        <f t="shared" si="0"/>
        <v>-175</v>
      </c>
      <c r="Q14" s="61">
        <f t="shared" si="1"/>
        <v>-0.20564042303172739</v>
      </c>
      <c r="R14" s="9">
        <f t="shared" si="2"/>
        <v>-68</v>
      </c>
      <c r="S14" s="20">
        <f t="shared" si="3"/>
        <v>-9.1397849462365593E-2</v>
      </c>
      <c r="T14" s="55"/>
    </row>
    <row r="15" spans="1:20" customFormat="1" ht="15.95" customHeight="1" x14ac:dyDescent="0.2">
      <c r="A15" s="31" t="s">
        <v>15</v>
      </c>
      <c r="B15" s="32">
        <v>6044</v>
      </c>
      <c r="C15" s="32">
        <v>5511</v>
      </c>
      <c r="D15" s="33">
        <v>5598</v>
      </c>
      <c r="E15" s="48">
        <v>5940</v>
      </c>
      <c r="F15" s="51">
        <v>6109</v>
      </c>
      <c r="G15" s="48">
        <v>6677</v>
      </c>
      <c r="H15" s="59">
        <v>7741</v>
      </c>
      <c r="I15" s="59">
        <v>7848</v>
      </c>
      <c r="J15" s="59">
        <v>8019</v>
      </c>
      <c r="K15" s="59">
        <v>8183</v>
      </c>
      <c r="L15" s="59">
        <v>8236</v>
      </c>
      <c r="M15" s="59">
        <v>573</v>
      </c>
      <c r="N15" s="59">
        <v>629</v>
      </c>
      <c r="O15" s="59">
        <v>627</v>
      </c>
      <c r="P15" s="9">
        <f t="shared" si="0"/>
        <v>-7609</v>
      </c>
      <c r="Q15" s="61">
        <f t="shared" si="1"/>
        <v>-0.92387081107333657</v>
      </c>
      <c r="R15" s="9">
        <f t="shared" si="2"/>
        <v>-5417</v>
      </c>
      <c r="S15" s="20">
        <f t="shared" si="3"/>
        <v>-0.89626075446724018</v>
      </c>
      <c r="T15" s="55"/>
    </row>
    <row r="16" spans="1:20" customFormat="1" ht="15.95" customHeight="1" x14ac:dyDescent="0.2">
      <c r="A16" s="31" t="s">
        <v>16</v>
      </c>
      <c r="B16" s="32">
        <v>12475</v>
      </c>
      <c r="C16" s="32">
        <v>12262</v>
      </c>
      <c r="D16" s="33">
        <v>12179</v>
      </c>
      <c r="E16" s="48">
        <v>12212</v>
      </c>
      <c r="F16" s="51">
        <v>11711</v>
      </c>
      <c r="G16" s="48">
        <v>12653</v>
      </c>
      <c r="H16" s="59">
        <v>13828</v>
      </c>
      <c r="I16" s="59">
        <v>15080</v>
      </c>
      <c r="J16" s="59">
        <v>14110</v>
      </c>
      <c r="K16" s="59">
        <v>14333</v>
      </c>
      <c r="L16" s="59">
        <v>11296</v>
      </c>
      <c r="M16" s="9" t="s">
        <v>36</v>
      </c>
      <c r="N16" s="59">
        <v>12354</v>
      </c>
      <c r="O16" s="59">
        <v>13289</v>
      </c>
      <c r="P16" s="9">
        <f t="shared" si="0"/>
        <v>1993</v>
      </c>
      <c r="Q16" s="62">
        <f t="shared" si="1"/>
        <v>0.17643413597733712</v>
      </c>
      <c r="R16" s="9">
        <f t="shared" si="2"/>
        <v>814</v>
      </c>
      <c r="S16" s="67">
        <f t="shared" si="3"/>
        <v>6.525050100200401E-2</v>
      </c>
      <c r="T16" s="55"/>
    </row>
    <row r="17" spans="1:20" customFormat="1" ht="15.95" customHeight="1" x14ac:dyDescent="0.2">
      <c r="A17" s="31" t="s">
        <v>14</v>
      </c>
      <c r="B17" s="32">
        <v>21477</v>
      </c>
      <c r="C17" s="32">
        <v>21407</v>
      </c>
      <c r="D17" s="33">
        <v>21345</v>
      </c>
      <c r="E17" s="48">
        <v>21389</v>
      </c>
      <c r="F17" s="51">
        <v>21026</v>
      </c>
      <c r="G17" s="48">
        <v>22185</v>
      </c>
      <c r="H17" s="59">
        <v>22130</v>
      </c>
      <c r="I17" s="59">
        <v>23527</v>
      </c>
      <c r="J17" s="59">
        <v>22087</v>
      </c>
      <c r="K17" s="59">
        <v>22576</v>
      </c>
      <c r="L17" s="59">
        <v>22905</v>
      </c>
      <c r="M17" s="59">
        <v>23515</v>
      </c>
      <c r="N17" s="59">
        <v>22899</v>
      </c>
      <c r="O17" s="59">
        <v>22126</v>
      </c>
      <c r="P17" s="9">
        <f t="shared" si="0"/>
        <v>-779</v>
      </c>
      <c r="Q17" s="61">
        <f t="shared" si="1"/>
        <v>-3.4010041475660335E-2</v>
      </c>
      <c r="R17" s="9">
        <f t="shared" si="2"/>
        <v>649</v>
      </c>
      <c r="S17" s="67">
        <f t="shared" si="3"/>
        <v>3.0218373143362669E-2</v>
      </c>
      <c r="T17" s="55"/>
    </row>
    <row r="18" spans="1:20" customFormat="1" ht="15.95" customHeight="1" x14ac:dyDescent="0.2">
      <c r="A18" s="17" t="s">
        <v>5</v>
      </c>
      <c r="B18" s="4">
        <v>1870</v>
      </c>
      <c r="C18" s="4">
        <v>1987</v>
      </c>
      <c r="D18" s="18">
        <v>2145</v>
      </c>
      <c r="E18" s="49">
        <v>2503</v>
      </c>
      <c r="F18" s="52">
        <v>2480</v>
      </c>
      <c r="G18" s="59">
        <v>2587</v>
      </c>
      <c r="H18" s="59">
        <v>2650</v>
      </c>
      <c r="I18" s="59">
        <v>2605</v>
      </c>
      <c r="J18" s="59">
        <v>2499</v>
      </c>
      <c r="K18" s="59">
        <v>2676</v>
      </c>
      <c r="L18" s="59">
        <v>2997</v>
      </c>
      <c r="M18" s="59">
        <v>3848</v>
      </c>
      <c r="N18" s="59">
        <v>3727</v>
      </c>
      <c r="O18" s="59">
        <v>3274</v>
      </c>
      <c r="P18" s="9">
        <f t="shared" si="0"/>
        <v>277</v>
      </c>
      <c r="Q18" s="62">
        <f t="shared" si="1"/>
        <v>9.2425759092425758E-2</v>
      </c>
      <c r="R18" s="9">
        <f t="shared" si="2"/>
        <v>1404</v>
      </c>
      <c r="S18" s="67">
        <f t="shared" si="3"/>
        <v>0.7508021390374332</v>
      </c>
      <c r="T18" s="55"/>
    </row>
    <row r="19" spans="1:20" customFormat="1" ht="21" customHeight="1" thickBot="1" x14ac:dyDescent="0.25">
      <c r="A19" s="21" t="s">
        <v>26</v>
      </c>
      <c r="B19" s="14">
        <v>143760</v>
      </c>
      <c r="C19" s="14">
        <v>145447</v>
      </c>
      <c r="D19" s="14">
        <v>144819</v>
      </c>
      <c r="E19" s="53">
        <v>148414</v>
      </c>
      <c r="F19" s="53">
        <v>152949</v>
      </c>
      <c r="G19" s="60">
        <v>160045</v>
      </c>
      <c r="H19" s="60">
        <v>169575</v>
      </c>
      <c r="I19" s="60">
        <v>178992</v>
      </c>
      <c r="J19" s="60">
        <v>181293</v>
      </c>
      <c r="K19" s="60">
        <v>186198</v>
      </c>
      <c r="L19" s="60">
        <f>SUM(L4:L18)</f>
        <v>136370</v>
      </c>
      <c r="M19" s="60">
        <f>SUM(M4:M18)</f>
        <v>122738</v>
      </c>
      <c r="N19" s="60">
        <f t="shared" ref="N19:O19" si="4">SUM(N4:N18)</f>
        <v>133792</v>
      </c>
      <c r="O19" s="60">
        <f t="shared" si="4"/>
        <v>132535</v>
      </c>
      <c r="P19" s="10">
        <f t="shared" si="0"/>
        <v>-3835</v>
      </c>
      <c r="Q19" s="68">
        <f t="shared" si="1"/>
        <v>-2.8122020972354625E-2</v>
      </c>
      <c r="R19" s="10">
        <f t="shared" si="2"/>
        <v>-11225</v>
      </c>
      <c r="S19" s="66">
        <f t="shared" si="3"/>
        <v>-7.8081524763494711E-2</v>
      </c>
      <c r="T19" s="55"/>
    </row>
    <row r="20" spans="1:20" customFormat="1" ht="15.75" thickBot="1" x14ac:dyDescent="0.3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72"/>
      <c r="Q20" s="73"/>
      <c r="R20" s="72"/>
      <c r="S20" s="73"/>
      <c r="T20" s="55"/>
    </row>
    <row r="21" spans="1:20" customFormat="1" ht="15" x14ac:dyDescent="0.25">
      <c r="A21" s="22"/>
      <c r="B21" s="23">
        <v>2005</v>
      </c>
      <c r="C21" s="24">
        <v>2006</v>
      </c>
      <c r="D21" s="23">
        <v>2007</v>
      </c>
      <c r="E21" s="24">
        <v>2008</v>
      </c>
      <c r="F21" s="23">
        <v>2009</v>
      </c>
      <c r="G21" s="23">
        <v>2010</v>
      </c>
      <c r="H21" s="23">
        <v>2011</v>
      </c>
      <c r="I21" s="23">
        <v>2012</v>
      </c>
      <c r="J21" s="23">
        <v>2013</v>
      </c>
      <c r="K21" s="23">
        <v>2014</v>
      </c>
      <c r="L21" s="23">
        <v>2015</v>
      </c>
      <c r="M21" s="23">
        <v>2016</v>
      </c>
      <c r="N21" s="23">
        <v>2017</v>
      </c>
      <c r="O21" s="23">
        <v>2018</v>
      </c>
      <c r="P21" s="69" t="s">
        <v>29</v>
      </c>
      <c r="Q21" s="70"/>
      <c r="R21" s="69" t="s">
        <v>30</v>
      </c>
      <c r="S21" s="71"/>
      <c r="T21" s="55"/>
    </row>
    <row r="22" spans="1:20" customFormat="1" ht="15.75" thickBot="1" x14ac:dyDescent="0.3">
      <c r="A22" s="25" t="s">
        <v>17</v>
      </c>
      <c r="B22" s="26" t="s">
        <v>18</v>
      </c>
      <c r="C22" s="26" t="s">
        <v>18</v>
      </c>
      <c r="D22" s="26" t="s">
        <v>18</v>
      </c>
      <c r="E22" s="26" t="s">
        <v>18</v>
      </c>
      <c r="F22" s="26" t="s">
        <v>18</v>
      </c>
      <c r="G22" s="26" t="s">
        <v>18</v>
      </c>
      <c r="H22" s="26" t="s">
        <v>18</v>
      </c>
      <c r="I22" s="26" t="s">
        <v>18</v>
      </c>
      <c r="J22" s="26" t="s">
        <v>18</v>
      </c>
      <c r="K22" s="26" t="s">
        <v>18</v>
      </c>
      <c r="L22" s="26" t="s">
        <v>18</v>
      </c>
      <c r="M22" s="26" t="s">
        <v>18</v>
      </c>
      <c r="N22" s="26" t="s">
        <v>18</v>
      </c>
      <c r="O22" s="26" t="s">
        <v>18</v>
      </c>
      <c r="P22" s="28" t="s">
        <v>7</v>
      </c>
      <c r="Q22" s="29" t="s">
        <v>6</v>
      </c>
      <c r="R22" s="28" t="s">
        <v>7</v>
      </c>
      <c r="S22" s="30" t="s">
        <v>6</v>
      </c>
      <c r="T22" s="55"/>
    </row>
    <row r="23" spans="1:20" customFormat="1" ht="15.95" customHeight="1" x14ac:dyDescent="0.2">
      <c r="A23" s="17" t="s">
        <v>0</v>
      </c>
      <c r="B23" s="3">
        <f t="shared" ref="B23:F32" si="5">(B4/B$40)*100000</f>
        <v>577.03637548376082</v>
      </c>
      <c r="C23" s="3">
        <f t="shared" si="5"/>
        <v>552.19594921709063</v>
      </c>
      <c r="D23" s="3">
        <f t="shared" si="5"/>
        <v>510.29611589406267</v>
      </c>
      <c r="E23" s="12">
        <f t="shared" si="5"/>
        <v>491.23116021447731</v>
      </c>
      <c r="F23" s="12">
        <f t="shared" si="5"/>
        <v>424.66555473498471</v>
      </c>
      <c r="G23" s="12">
        <f t="shared" ref="G23:H38" si="6">(G4/G$40)*100000</f>
        <v>434.43897304965674</v>
      </c>
      <c r="H23" s="12">
        <f t="shared" si="6"/>
        <v>442.60774855088499</v>
      </c>
      <c r="I23" s="12">
        <f t="shared" ref="I23:O38" si="7">(I4/I$40)*100000</f>
        <v>463.69113767650271</v>
      </c>
      <c r="J23" s="12">
        <f t="shared" si="7"/>
        <v>439.94996556357847</v>
      </c>
      <c r="K23" s="12">
        <f t="shared" si="7"/>
        <v>412.9371685510111</v>
      </c>
      <c r="L23" s="12">
        <f t="shared" si="7"/>
        <v>413.66761398276077</v>
      </c>
      <c r="M23" s="12">
        <f t="shared" si="7"/>
        <v>395.66483195582532</v>
      </c>
      <c r="N23" s="12">
        <f t="shared" si="7"/>
        <v>391.3605195972483</v>
      </c>
      <c r="O23" s="12">
        <f t="shared" si="7"/>
        <v>373.19553805774279</v>
      </c>
      <c r="P23" s="12">
        <f>O23-L23</f>
        <v>-40.472075925017975</v>
      </c>
      <c r="Q23" s="61">
        <f>P23/L23</f>
        <v>-9.7837187531689671E-2</v>
      </c>
      <c r="R23" s="12">
        <f>O23-B23</f>
        <v>-203.84083742601803</v>
      </c>
      <c r="S23" s="20">
        <f t="shared" ref="S23" si="8">R23/B23</f>
        <v>-0.35325474456463374</v>
      </c>
      <c r="T23" s="55"/>
    </row>
    <row r="24" spans="1:20" customFormat="1" ht="15.95" customHeight="1" x14ac:dyDescent="0.2">
      <c r="A24" s="31" t="s">
        <v>28</v>
      </c>
      <c r="B24" s="34">
        <f t="shared" si="5"/>
        <v>1.4156314861424251</v>
      </c>
      <c r="C24" s="34">
        <f t="shared" si="5"/>
        <v>2.3485426880595557</v>
      </c>
      <c r="D24" s="34">
        <f t="shared" si="5"/>
        <v>2.361727954185735</v>
      </c>
      <c r="E24" s="35">
        <f t="shared" si="5"/>
        <v>2.3430433628651057</v>
      </c>
      <c r="F24" s="35">
        <f t="shared" si="5"/>
        <v>2.8590227940625748</v>
      </c>
      <c r="G24" s="35">
        <f t="shared" si="6"/>
        <v>1.760806449353804</v>
      </c>
      <c r="H24" s="35">
        <f t="shared" si="6"/>
        <v>2.1815060641902209</v>
      </c>
      <c r="I24" s="35">
        <f t="shared" si="7"/>
        <v>3.0376227327795391</v>
      </c>
      <c r="J24" s="35">
        <f t="shared" si="7"/>
        <v>2.7487194258196119</v>
      </c>
      <c r="K24" s="35">
        <f t="shared" si="7"/>
        <v>2.0646858427550554</v>
      </c>
      <c r="L24" s="12">
        <f t="shared" ref="L24:O24" si="9">(L5/L$40)*100000</f>
        <v>2.9263625875798418</v>
      </c>
      <c r="M24" s="12">
        <f t="shared" si="9"/>
        <v>3.9452182479986315</v>
      </c>
      <c r="N24" s="12">
        <f t="shared" si="9"/>
        <v>5.0821327097314493</v>
      </c>
      <c r="O24" s="12">
        <f t="shared" si="9"/>
        <v>4.3150176880063906</v>
      </c>
      <c r="P24" s="12">
        <f t="shared" ref="P24:P38" si="10">O24-L24</f>
        <v>1.3886551004265488</v>
      </c>
      <c r="Q24" s="62">
        <f t="shared" ref="Q24:Q38" si="11">P24/L24</f>
        <v>0.47453282321210694</v>
      </c>
      <c r="R24" s="12">
        <f t="shared" ref="R24:R38" si="12">O24-B24</f>
        <v>2.8993862018639653</v>
      </c>
      <c r="S24" s="67">
        <f t="shared" ref="S24:S38" si="13">R24/B24</f>
        <v>2.0481221491934671</v>
      </c>
      <c r="T24" s="55"/>
    </row>
    <row r="25" spans="1:20" customFormat="1" ht="15.95" customHeight="1" x14ac:dyDescent="0.2">
      <c r="A25" s="31" t="s">
        <v>1</v>
      </c>
      <c r="B25" s="34">
        <f t="shared" si="5"/>
        <v>1636.3034530999209</v>
      </c>
      <c r="C25" s="34">
        <f t="shared" si="5"/>
        <v>1643.6914641185942</v>
      </c>
      <c r="D25" s="34">
        <f t="shared" si="5"/>
        <v>1632.0354552373149</v>
      </c>
      <c r="E25" s="35">
        <f t="shared" si="5"/>
        <v>1694.0203513514714</v>
      </c>
      <c r="F25" s="35">
        <f t="shared" si="5"/>
        <v>1805.3319567071467</v>
      </c>
      <c r="G25" s="35">
        <f t="shared" si="6"/>
        <v>1903.0716067959124</v>
      </c>
      <c r="H25" s="35">
        <f t="shared" si="6"/>
        <v>1990.8820979266172</v>
      </c>
      <c r="I25" s="35">
        <f t="shared" si="7"/>
        <v>2097.7349196824935</v>
      </c>
      <c r="J25" s="35">
        <f t="shared" si="7"/>
        <v>2051.0479783168621</v>
      </c>
      <c r="K25" s="35">
        <f t="shared" si="7"/>
        <v>2041.7066540236519</v>
      </c>
      <c r="L25" s="12">
        <f t="shared" ref="L25:O25" si="14">(L6/L$40)*100000</f>
        <v>2103.8671131245487</v>
      </c>
      <c r="M25" s="12">
        <f t="shared" si="14"/>
        <v>2145.6087877339846</v>
      </c>
      <c r="N25" s="12">
        <f t="shared" si="14"/>
        <v>2118.0514086764347</v>
      </c>
      <c r="O25" s="12">
        <f t="shared" si="14"/>
        <v>2064.6111491498345</v>
      </c>
      <c r="P25" s="12">
        <f t="shared" si="10"/>
        <v>-39.255963974714177</v>
      </c>
      <c r="Q25" s="61">
        <f t="shared" si="11"/>
        <v>-1.8658956038536751E-2</v>
      </c>
      <c r="R25" s="12">
        <f t="shared" si="12"/>
        <v>428.3076960499136</v>
      </c>
      <c r="S25" s="67">
        <f t="shared" si="13"/>
        <v>0.26175321896345038</v>
      </c>
      <c r="T25" s="55"/>
    </row>
    <row r="26" spans="1:20" customFormat="1" ht="15.95" customHeight="1" x14ac:dyDescent="0.2">
      <c r="A26" s="31" t="s">
        <v>2</v>
      </c>
      <c r="B26" s="34">
        <f t="shared" si="5"/>
        <v>11.616505430404017</v>
      </c>
      <c r="C26" s="34">
        <f t="shared" si="5"/>
        <v>12.401953493086426</v>
      </c>
      <c r="D26" s="34">
        <f t="shared" si="5"/>
        <v>11.808639770928677</v>
      </c>
      <c r="E26" s="35">
        <f t="shared" si="5"/>
        <v>12.401970903441162</v>
      </c>
      <c r="F26" s="35">
        <f t="shared" si="5"/>
        <v>13.207879950035556</v>
      </c>
      <c r="G26" s="35">
        <f t="shared" si="6"/>
        <v>13.166030041759125</v>
      </c>
      <c r="H26" s="35">
        <f t="shared" si="6"/>
        <v>12.454416439195079</v>
      </c>
      <c r="I26" s="35">
        <f t="shared" si="7"/>
        <v>12.111041285237903</v>
      </c>
      <c r="J26" s="35">
        <f t="shared" si="7"/>
        <v>13.511310980437248</v>
      </c>
      <c r="K26" s="35">
        <f t="shared" si="7"/>
        <v>14.032216746131583</v>
      </c>
      <c r="L26" s="12">
        <f t="shared" ref="L26:O26" si="15">(L7/L$40)*100000</f>
        <v>13.656358742039263</v>
      </c>
      <c r="M26" s="12">
        <f t="shared" si="15"/>
        <v>18.767440076928068</v>
      </c>
      <c r="N26" s="12">
        <f t="shared" si="15"/>
        <v>17.896367327840032</v>
      </c>
      <c r="O26" s="12">
        <f t="shared" si="15"/>
        <v>13.943569553805775</v>
      </c>
      <c r="P26" s="12">
        <f t="shared" si="10"/>
        <v>0.28721081176651175</v>
      </c>
      <c r="Q26" s="62">
        <f t="shared" si="11"/>
        <v>2.1031287855844905E-2</v>
      </c>
      <c r="R26" s="12">
        <f t="shared" si="12"/>
        <v>2.3270641234017582</v>
      </c>
      <c r="S26" s="67">
        <f t="shared" si="13"/>
        <v>0.20032393884232222</v>
      </c>
      <c r="T26" s="55"/>
    </row>
    <row r="27" spans="1:20" customFormat="1" ht="15.95" customHeight="1" x14ac:dyDescent="0.2">
      <c r="A27" s="31" t="s">
        <v>13</v>
      </c>
      <c r="B27" s="34">
        <f t="shared" si="5"/>
        <v>75.111741205909851</v>
      </c>
      <c r="C27" s="34">
        <f t="shared" si="5"/>
        <v>74.78254348821217</v>
      </c>
      <c r="D27" s="34">
        <f t="shared" si="5"/>
        <v>69.26378017361958</v>
      </c>
      <c r="E27" s="35">
        <f t="shared" si="5"/>
        <v>69.200573803240104</v>
      </c>
      <c r="F27" s="35">
        <f t="shared" si="5"/>
        <v>74.173520938919197</v>
      </c>
      <c r="G27" s="35">
        <f t="shared" si="6"/>
        <v>73.873834216070961</v>
      </c>
      <c r="H27" s="35">
        <f t="shared" si="6"/>
        <v>77.859934618280064</v>
      </c>
      <c r="I27" s="35">
        <f t="shared" si="7"/>
        <v>87.223167041241055</v>
      </c>
      <c r="J27" s="35">
        <f t="shared" si="7"/>
        <v>83.7004422341127</v>
      </c>
      <c r="K27" s="35">
        <f t="shared" si="7"/>
        <v>84.193300476789489</v>
      </c>
      <c r="L27" s="12">
        <f t="shared" ref="L27:O27" si="16">(L8/L$40)*100000</f>
        <v>79.912209122372602</v>
      </c>
      <c r="M27" s="12">
        <f t="shared" si="16"/>
        <v>69.096626137845192</v>
      </c>
      <c r="N27" s="12">
        <f t="shared" si="16"/>
        <v>71.367663623800212</v>
      </c>
      <c r="O27" s="12">
        <f t="shared" si="16"/>
        <v>71.964509871048719</v>
      </c>
      <c r="P27" s="12">
        <f t="shared" si="10"/>
        <v>-7.9476992513238827</v>
      </c>
      <c r="Q27" s="61">
        <f t="shared" si="11"/>
        <v>-9.9455381581971647E-2</v>
      </c>
      <c r="R27" s="12">
        <f t="shared" si="12"/>
        <v>-3.1472313348611323</v>
      </c>
      <c r="S27" s="20">
        <f t="shared" si="13"/>
        <v>-4.1900657398333693E-2</v>
      </c>
      <c r="T27" s="55"/>
    </row>
    <row r="28" spans="1:20" customFormat="1" ht="15.95" customHeight="1" x14ac:dyDescent="0.2">
      <c r="A28" s="31" t="s">
        <v>3</v>
      </c>
      <c r="B28" s="34">
        <f t="shared" si="5"/>
        <v>12.199412512933252</v>
      </c>
      <c r="C28" s="34">
        <f t="shared" si="5"/>
        <v>13.761636101963012</v>
      </c>
      <c r="D28" s="34">
        <f t="shared" si="5"/>
        <v>16.898570706673794</v>
      </c>
      <c r="E28" s="35">
        <f t="shared" si="5"/>
        <v>15.835741349019335</v>
      </c>
      <c r="F28" s="35">
        <f t="shared" si="5"/>
        <v>13.650827143481871</v>
      </c>
      <c r="G28" s="35">
        <f t="shared" si="6"/>
        <v>11.125095293644488</v>
      </c>
      <c r="H28" s="35">
        <f t="shared" si="6"/>
        <v>14.754913743250222</v>
      </c>
      <c r="I28" s="35">
        <f t="shared" si="7"/>
        <v>13.136732078124501</v>
      </c>
      <c r="J28" s="35">
        <f t="shared" si="7"/>
        <v>12.543452027683863</v>
      </c>
      <c r="K28" s="35">
        <f t="shared" si="7"/>
        <v>15.752788281760795</v>
      </c>
      <c r="L28" s="12">
        <f t="shared" ref="L28:O28" si="17">(L9/L$40)*100000</f>
        <v>19.621636324413554</v>
      </c>
      <c r="M28" s="12">
        <f t="shared" si="17"/>
        <v>21.200939183170217</v>
      </c>
      <c r="N28" s="12">
        <f t="shared" si="17"/>
        <v>18.259376807106566</v>
      </c>
      <c r="O28" s="12">
        <f t="shared" si="17"/>
        <v>20.576571950245349</v>
      </c>
      <c r="P28" s="12">
        <f t="shared" si="10"/>
        <v>0.95493562583179425</v>
      </c>
      <c r="Q28" s="62">
        <f t="shared" si="11"/>
        <v>4.8667481653589105E-2</v>
      </c>
      <c r="R28" s="12">
        <f t="shared" si="12"/>
        <v>8.3771594373120966</v>
      </c>
      <c r="S28" s="67">
        <f t="shared" si="13"/>
        <v>0.68668548001233831</v>
      </c>
      <c r="T28" s="55"/>
    </row>
    <row r="29" spans="1:20" customFormat="1" ht="15.95" customHeight="1" x14ac:dyDescent="0.2">
      <c r="A29" s="31" t="s">
        <v>11</v>
      </c>
      <c r="B29" s="34">
        <f t="shared" si="5"/>
        <v>644.52868839660994</v>
      </c>
      <c r="C29" s="34">
        <f t="shared" si="5"/>
        <v>653.01847479045432</v>
      </c>
      <c r="D29" s="34">
        <f t="shared" si="5"/>
        <v>612.21689295142289</v>
      </c>
      <c r="E29" s="35">
        <f t="shared" si="5"/>
        <v>583.7409757482892</v>
      </c>
      <c r="F29" s="35">
        <f t="shared" si="5"/>
        <v>579.73734036787164</v>
      </c>
      <c r="G29" s="35">
        <f t="shared" si="6"/>
        <v>507.4324040410508</v>
      </c>
      <c r="H29" s="35">
        <f t="shared" si="6"/>
        <v>496.90741767591066</v>
      </c>
      <c r="I29" s="35">
        <f t="shared" si="7"/>
        <v>512.25365175509501</v>
      </c>
      <c r="J29" s="35">
        <f t="shared" si="7"/>
        <v>501.38965188436333</v>
      </c>
      <c r="K29" s="35">
        <f t="shared" si="7"/>
        <v>539.91534788044703</v>
      </c>
      <c r="L29" s="12">
        <f t="shared" ref="L29:O29" si="18">(L10/L$40)*100000</f>
        <v>602.83069304144749</v>
      </c>
      <c r="M29" s="12">
        <f t="shared" si="18"/>
        <v>709.77057265395933</v>
      </c>
      <c r="N29" s="12">
        <f t="shared" si="18"/>
        <v>673.20107929978371</v>
      </c>
      <c r="O29" s="12">
        <f t="shared" si="18"/>
        <v>663.51420746319752</v>
      </c>
      <c r="P29" s="12">
        <f t="shared" si="10"/>
        <v>60.683514421750033</v>
      </c>
      <c r="Q29" s="62">
        <f t="shared" si="11"/>
        <v>0.10066427460019484</v>
      </c>
      <c r="R29" s="12">
        <f t="shared" si="12"/>
        <v>18.985519066587585</v>
      </c>
      <c r="S29" s="67">
        <f t="shared" si="13"/>
        <v>2.9456437561868262E-2</v>
      </c>
      <c r="T29" s="55"/>
    </row>
    <row r="30" spans="1:20" customFormat="1" ht="15.95" customHeight="1" x14ac:dyDescent="0.2">
      <c r="A30" s="31" t="s">
        <v>8</v>
      </c>
      <c r="B30" s="34">
        <f t="shared" si="5"/>
        <v>30.436076952062137</v>
      </c>
      <c r="C30" s="34">
        <f t="shared" si="5"/>
        <v>31.808332547052228</v>
      </c>
      <c r="D30" s="34">
        <f t="shared" si="5"/>
        <v>36.973258317252544</v>
      </c>
      <c r="E30" s="35">
        <f t="shared" si="5"/>
        <v>35.428431538494785</v>
      </c>
      <c r="F30" s="35">
        <f t="shared" si="5"/>
        <v>33.543182921889084</v>
      </c>
      <c r="G30" s="35">
        <f t="shared" si="6"/>
        <v>28.813196443971339</v>
      </c>
      <c r="H30" s="35">
        <f t="shared" si="6"/>
        <v>30.858394871636218</v>
      </c>
      <c r="I30" s="35">
        <f t="shared" si="7"/>
        <v>35.662479875749398</v>
      </c>
      <c r="J30" s="35">
        <f t="shared" si="7"/>
        <v>34.920351015342113</v>
      </c>
      <c r="K30" s="35">
        <f t="shared" si="7"/>
        <v>38.846681782206232</v>
      </c>
      <c r="L30" s="12">
        <f t="shared" ref="L30:O30" si="19">(L11/L$40)*100000</f>
        <v>43.407711715767654</v>
      </c>
      <c r="M30" s="12">
        <f t="shared" si="19"/>
        <v>43.213044735087813</v>
      </c>
      <c r="N30" s="12">
        <f t="shared" si="19"/>
        <v>37.571481104086068</v>
      </c>
      <c r="O30" s="12">
        <f t="shared" si="19"/>
        <v>36.267545361177682</v>
      </c>
      <c r="P30" s="12">
        <f t="shared" si="10"/>
        <v>-7.1401663545899723</v>
      </c>
      <c r="Q30" s="61">
        <f t="shared" si="11"/>
        <v>-0.16449073384341381</v>
      </c>
      <c r="R30" s="12">
        <f t="shared" si="12"/>
        <v>5.8314684091155442</v>
      </c>
      <c r="S30" s="67">
        <f t="shared" si="13"/>
        <v>0.1915972422562969</v>
      </c>
      <c r="T30" s="55"/>
    </row>
    <row r="31" spans="1:20" customFormat="1" ht="15.95" customHeight="1" x14ac:dyDescent="0.2">
      <c r="A31" s="31" t="s">
        <v>9</v>
      </c>
      <c r="B31" s="34">
        <f t="shared" si="5"/>
        <v>80.399541168853602</v>
      </c>
      <c r="C31" s="34">
        <f t="shared" si="5"/>
        <v>70.66229315828312</v>
      </c>
      <c r="D31" s="34">
        <f t="shared" si="5"/>
        <v>71.462630337861469</v>
      </c>
      <c r="E31" s="35">
        <f t="shared" si="5"/>
        <v>75.50255250336005</v>
      </c>
      <c r="F31" s="35">
        <f t="shared" si="5"/>
        <v>80.777460913936977</v>
      </c>
      <c r="G31" s="35">
        <f t="shared" si="6"/>
        <v>76.635098875284882</v>
      </c>
      <c r="H31" s="35">
        <f t="shared" si="6"/>
        <v>84.444116557472384</v>
      </c>
      <c r="I31" s="35">
        <f t="shared" si="7"/>
        <v>86.94701952007928</v>
      </c>
      <c r="J31" s="35">
        <f t="shared" si="7"/>
        <v>86.449161659932301</v>
      </c>
      <c r="K31" s="35">
        <f t="shared" si="7"/>
        <v>88.857961084495358</v>
      </c>
      <c r="L31" s="12">
        <f t="shared" ref="L31:O31" si="20">(L12/L$40)*100000</f>
        <v>67.794066612266334</v>
      </c>
      <c r="M31" s="12">
        <f t="shared" si="20"/>
        <v>36.834327380847036</v>
      </c>
      <c r="N31" s="12">
        <f t="shared" si="20"/>
        <v>34.558502426173852</v>
      </c>
      <c r="O31" s="12">
        <f t="shared" si="20"/>
        <v>25.925767431245006</v>
      </c>
      <c r="P31" s="12">
        <f t="shared" si="10"/>
        <v>-41.868299181021328</v>
      </c>
      <c r="Q31" s="61">
        <f t="shared" si="11"/>
        <v>-0.61758058298048579</v>
      </c>
      <c r="R31" s="12">
        <f t="shared" si="12"/>
        <v>-54.473773737608596</v>
      </c>
      <c r="S31" s="20">
        <f t="shared" si="13"/>
        <v>-0.67753836583723537</v>
      </c>
      <c r="T31" s="55"/>
    </row>
    <row r="32" spans="1:20" customFormat="1" ht="15.95" customHeight="1" x14ac:dyDescent="0.2">
      <c r="A32" s="31" t="s">
        <v>10</v>
      </c>
      <c r="B32" s="34">
        <f t="shared" si="5"/>
        <v>41.386402859575604</v>
      </c>
      <c r="C32" s="34">
        <f t="shared" si="5"/>
        <v>39.884023193713155</v>
      </c>
      <c r="D32" s="34">
        <f t="shared" si="5"/>
        <v>39.823619641269815</v>
      </c>
      <c r="E32" s="35">
        <f t="shared" si="5"/>
        <v>40.195312862944483</v>
      </c>
      <c r="F32" s="35">
        <f t="shared" si="5"/>
        <v>38.73774546321404</v>
      </c>
      <c r="G32" s="35">
        <f t="shared" si="6"/>
        <v>39.458071796882976</v>
      </c>
      <c r="H32" s="35">
        <f t="shared" si="6"/>
        <v>42.241890152047006</v>
      </c>
      <c r="I32" s="35">
        <f t="shared" si="7"/>
        <v>40.396437381379847</v>
      </c>
      <c r="J32" s="35">
        <f t="shared" si="7"/>
        <v>36.972211995179286</v>
      </c>
      <c r="K32" s="35">
        <f t="shared" si="7"/>
        <v>39.343735781388006</v>
      </c>
      <c r="L32" s="12">
        <f t="shared" ref="L32:O32" si="21">(L13/L$40)*100000</f>
        <v>32.077436056163648</v>
      </c>
      <c r="M32" s="12">
        <f t="shared" si="21"/>
        <v>20.574128807319966</v>
      </c>
      <c r="N32" s="12">
        <f t="shared" si="21"/>
        <v>25.083955017317365</v>
      </c>
      <c r="O32" s="12">
        <f t="shared" si="21"/>
        <v>25.890106128038347</v>
      </c>
      <c r="P32" s="12">
        <f t="shared" si="10"/>
        <v>-6.1873299281253011</v>
      </c>
      <c r="Q32" s="61">
        <f t="shared" si="11"/>
        <v>-0.19288729676810973</v>
      </c>
      <c r="R32" s="12">
        <f t="shared" si="12"/>
        <v>-15.496296731537257</v>
      </c>
      <c r="S32" s="20">
        <f t="shared" si="13"/>
        <v>-0.37442965952166257</v>
      </c>
      <c r="T32" s="55"/>
    </row>
    <row r="33" spans="1:20" customFormat="1" ht="15.95" customHeight="1" x14ac:dyDescent="0.2">
      <c r="A33" s="31" t="s">
        <v>4</v>
      </c>
      <c r="B33" s="34">
        <f t="shared" ref="B33:F38" si="22">(B14/B$40)*100000</f>
        <v>30.97734781441071</v>
      </c>
      <c r="C33" s="34">
        <f t="shared" si="22"/>
        <v>30.531054944774223</v>
      </c>
      <c r="D33" s="34">
        <f t="shared" si="22"/>
        <v>29.725196664751497</v>
      </c>
      <c r="E33" s="35">
        <f t="shared" si="22"/>
        <v>26.419833781272054</v>
      </c>
      <c r="F33" s="35">
        <f t="shared" si="22"/>
        <v>26.858707093517427</v>
      </c>
      <c r="G33" s="35">
        <f t="shared" si="6"/>
        <v>21.970062288528148</v>
      </c>
      <c r="H33" s="35">
        <f t="shared" si="6"/>
        <v>22.132370614875331</v>
      </c>
      <c r="I33" s="35">
        <f t="shared" si="7"/>
        <v>22.722996027026163</v>
      </c>
      <c r="J33" s="35">
        <f t="shared" si="7"/>
        <v>29.616483954253567</v>
      </c>
      <c r="K33" s="35">
        <f t="shared" si="7"/>
        <v>28.943836721584763</v>
      </c>
      <c r="L33" s="12">
        <f t="shared" ref="L33:O33" si="23">(L14/L$40)*100000</f>
        <v>31.927366179877502</v>
      </c>
      <c r="M33" s="12">
        <f t="shared" si="23"/>
        <v>30.787450813821096</v>
      </c>
      <c r="N33" s="12">
        <f t="shared" si="23"/>
        <v>26.499691986456845</v>
      </c>
      <c r="O33" s="12">
        <f t="shared" si="23"/>
        <v>24.107040967705125</v>
      </c>
      <c r="P33" s="12">
        <f t="shared" si="10"/>
        <v>-7.8203252121723779</v>
      </c>
      <c r="Q33" s="61">
        <f t="shared" si="11"/>
        <v>-0.24494113194658709</v>
      </c>
      <c r="R33" s="12">
        <f t="shared" si="12"/>
        <v>-6.870306846705585</v>
      </c>
      <c r="S33" s="20">
        <f t="shared" si="13"/>
        <v>-0.22178486318023352</v>
      </c>
      <c r="T33" s="55"/>
    </row>
    <row r="34" spans="1:20" customFormat="1" ht="15.95" customHeight="1" x14ac:dyDescent="0.2">
      <c r="A34" s="31" t="s">
        <v>15</v>
      </c>
      <c r="B34" s="34">
        <f t="shared" si="22"/>
        <v>251.64931477190638</v>
      </c>
      <c r="C34" s="34">
        <f t="shared" si="22"/>
        <v>227.06699568238969</v>
      </c>
      <c r="D34" s="34">
        <f t="shared" si="22"/>
        <v>227.94746702640944</v>
      </c>
      <c r="E34" s="35">
        <f t="shared" si="22"/>
        <v>239.95995819687462</v>
      </c>
      <c r="F34" s="35">
        <f t="shared" si="22"/>
        <v>245.99676406941222</v>
      </c>
      <c r="G34" s="35">
        <f t="shared" si="6"/>
        <v>267.20237868943974</v>
      </c>
      <c r="H34" s="35">
        <f t="shared" si="6"/>
        <v>307.03706259811821</v>
      </c>
      <c r="I34" s="35">
        <f t="shared" si="7"/>
        <v>309.60082086823149</v>
      </c>
      <c r="J34" s="35">
        <f t="shared" si="7"/>
        <v>310.45043768517559</v>
      </c>
      <c r="K34" s="35">
        <f t="shared" si="7"/>
        <v>312.87637502341886</v>
      </c>
      <c r="L34" s="12">
        <f t="shared" ref="L34:O34" si="24">(L15/L$40)*100000</f>
        <v>308.99387527317407</v>
      </c>
      <c r="M34" s="12">
        <f t="shared" si="24"/>
        <v>21.127196786011364</v>
      </c>
      <c r="N34" s="12">
        <f t="shared" si="24"/>
        <v>22.833296245864869</v>
      </c>
      <c r="O34" s="12">
        <f t="shared" si="24"/>
        <v>22.359637110578571</v>
      </c>
      <c r="P34" s="12">
        <f t="shared" si="10"/>
        <v>-286.63423816259552</v>
      </c>
      <c r="Q34" s="61">
        <f t="shared" si="11"/>
        <v>-0.92763728054217598</v>
      </c>
      <c r="R34" s="12">
        <f t="shared" si="12"/>
        <v>-229.2896776613278</v>
      </c>
      <c r="S34" s="20">
        <f t="shared" si="13"/>
        <v>-0.9111476336391171</v>
      </c>
      <c r="T34" s="55"/>
    </row>
    <row r="35" spans="1:20" customFormat="1" ht="15.95" customHeight="1" x14ac:dyDescent="0.2">
      <c r="A35" s="31" t="s">
        <v>16</v>
      </c>
      <c r="B35" s="34">
        <f t="shared" si="22"/>
        <v>519.41184675372801</v>
      </c>
      <c r="C35" s="34">
        <f t="shared" si="22"/>
        <v>505.22509545589958</v>
      </c>
      <c r="D35" s="34">
        <f t="shared" si="22"/>
        <v>495.92215093151844</v>
      </c>
      <c r="E35" s="35">
        <f t="shared" si="22"/>
        <v>493.33181978118398</v>
      </c>
      <c r="F35" s="35">
        <f t="shared" si="22"/>
        <v>471.57768931361704</v>
      </c>
      <c r="G35" s="35">
        <f t="shared" si="6"/>
        <v>506.35190917440184</v>
      </c>
      <c r="H35" s="35">
        <f t="shared" si="6"/>
        <v>548.47028828404325</v>
      </c>
      <c r="I35" s="35">
        <f t="shared" si="7"/>
        <v>594.90065987422668</v>
      </c>
      <c r="J35" s="35">
        <f t="shared" si="7"/>
        <v>546.25959293401024</v>
      </c>
      <c r="K35" s="35">
        <f t="shared" si="7"/>
        <v>548.02115155941135</v>
      </c>
      <c r="L35" s="12">
        <f t="shared" ref="L35:O35" si="25">(L16/L$40)*100000</f>
        <v>423.79733063207561</v>
      </c>
      <c r="M35" s="12" t="s">
        <v>36</v>
      </c>
      <c r="N35" s="12">
        <f t="shared" si="25"/>
        <v>448.46191068587376</v>
      </c>
      <c r="O35" s="12">
        <f t="shared" si="25"/>
        <v>473.90305831336298</v>
      </c>
      <c r="P35" s="12">
        <f t="shared" si="10"/>
        <v>50.105727681287362</v>
      </c>
      <c r="Q35" s="62">
        <f t="shared" si="11"/>
        <v>0.11823039943776147</v>
      </c>
      <c r="R35" s="12">
        <f t="shared" si="12"/>
        <v>-45.508788440365038</v>
      </c>
      <c r="S35" s="20">
        <f t="shared" si="13"/>
        <v>-8.7616000144760661E-2</v>
      </c>
      <c r="T35" s="55"/>
    </row>
    <row r="36" spans="1:20" customFormat="1" ht="15.95" customHeight="1" x14ac:dyDescent="0.2">
      <c r="A36" s="31" t="s">
        <v>14</v>
      </c>
      <c r="B36" s="34">
        <f t="shared" si="22"/>
        <v>894.2211008200253</v>
      </c>
      <c r="C36" s="34">
        <f t="shared" si="22"/>
        <v>882.02198812791073</v>
      </c>
      <c r="D36" s="34">
        <f t="shared" si="22"/>
        <v>869.15660658783645</v>
      </c>
      <c r="E36" s="35">
        <f t="shared" si="22"/>
        <v>864.0578360055473</v>
      </c>
      <c r="F36" s="35">
        <f t="shared" si="22"/>
        <v>846.67342630929159</v>
      </c>
      <c r="G36" s="35">
        <f t="shared" si="6"/>
        <v>887.80661542986684</v>
      </c>
      <c r="H36" s="35">
        <f t="shared" si="6"/>
        <v>877.75871273690166</v>
      </c>
      <c r="I36" s="35">
        <f t="shared" si="7"/>
        <v>928.13181862473004</v>
      </c>
      <c r="J36" s="35">
        <f t="shared" si="7"/>
        <v>855.08402757856015</v>
      </c>
      <c r="K36" s="35">
        <f t="shared" si="7"/>
        <v>863.19162196366926</v>
      </c>
      <c r="L36" s="12">
        <f t="shared" ref="L36:O36" si="26">(L17/L$40)*100000</f>
        <v>859.33762908354197</v>
      </c>
      <c r="M36" s="12">
        <f t="shared" si="26"/>
        <v>867.02623459521328</v>
      </c>
      <c r="N36" s="12">
        <f t="shared" si="26"/>
        <v>831.25540657243187</v>
      </c>
      <c r="O36" s="12">
        <f t="shared" si="26"/>
        <v>789.04199475065616</v>
      </c>
      <c r="P36" s="12">
        <f t="shared" si="10"/>
        <v>-70.295634332885811</v>
      </c>
      <c r="Q36" s="61">
        <f t="shared" si="11"/>
        <v>-8.1802113574211827E-2</v>
      </c>
      <c r="R36" s="12">
        <f t="shared" si="12"/>
        <v>-105.17910606936914</v>
      </c>
      <c r="S36" s="20">
        <f t="shared" si="13"/>
        <v>-0.11762091721266364</v>
      </c>
      <c r="T36" s="55"/>
    </row>
    <row r="37" spans="1:20" customFormat="1" ht="15.95" customHeight="1" x14ac:dyDescent="0.2">
      <c r="A37" s="17" t="s">
        <v>5</v>
      </c>
      <c r="B37" s="3">
        <f t="shared" si="22"/>
        <v>77.859731737833386</v>
      </c>
      <c r="C37" s="3">
        <f t="shared" si="22"/>
        <v>81.86937405569013</v>
      </c>
      <c r="D37" s="3">
        <f t="shared" si="22"/>
        <v>87.343214857386243</v>
      </c>
      <c r="E37" s="12">
        <f t="shared" si="22"/>
        <v>101.11444029743723</v>
      </c>
      <c r="F37" s="12">
        <f t="shared" si="22"/>
        <v>99.864458158805434</v>
      </c>
      <c r="G37" s="12">
        <f t="shared" si="6"/>
        <v>103.5274155563248</v>
      </c>
      <c r="H37" s="12">
        <f t="shared" si="6"/>
        <v>105.10892854734701</v>
      </c>
      <c r="I37" s="12">
        <f t="shared" si="7"/>
        <v>102.76632751806103</v>
      </c>
      <c r="J37" s="12">
        <f t="shared" si="7"/>
        <v>96.747180917228306</v>
      </c>
      <c r="K37" s="12">
        <f t="shared" si="7"/>
        <v>102.3166539854172</v>
      </c>
      <c r="L37" s="12">
        <f t="shared" ref="L37:O37" si="27">(L18/L$40)*100000</f>
        <v>112.43985480739468</v>
      </c>
      <c r="M37" s="12">
        <f t="shared" si="27"/>
        <v>141.88037213363302</v>
      </c>
      <c r="N37" s="12">
        <f t="shared" si="27"/>
        <v>135.2936329226365</v>
      </c>
      <c r="O37" s="12">
        <f t="shared" si="27"/>
        <v>116.7551066986192</v>
      </c>
      <c r="P37" s="12">
        <f t="shared" si="10"/>
        <v>4.3152518912245199</v>
      </c>
      <c r="Q37" s="62">
        <f t="shared" si="11"/>
        <v>3.8378312553110167E-2</v>
      </c>
      <c r="R37" s="12">
        <f t="shared" si="12"/>
        <v>38.895374960785816</v>
      </c>
      <c r="S37" s="67">
        <f t="shared" si="13"/>
        <v>0.49955701224033222</v>
      </c>
      <c r="T37" s="55"/>
    </row>
    <row r="38" spans="1:20" customFormat="1" ht="20.25" customHeight="1" thickBot="1" x14ac:dyDescent="0.25">
      <c r="A38" s="21" t="s">
        <v>26</v>
      </c>
      <c r="B38" s="15">
        <f t="shared" si="22"/>
        <v>5985.6230131716184</v>
      </c>
      <c r="C38" s="15">
        <f t="shared" si="22"/>
        <v>5992.7804973718985</v>
      </c>
      <c r="D38" s="15">
        <f t="shared" si="22"/>
        <v>5896.9496654693785</v>
      </c>
      <c r="E38" s="16">
        <f t="shared" si="22"/>
        <v>5995.5247871769279</v>
      </c>
      <c r="F38" s="16">
        <f t="shared" si="22"/>
        <v>6158.9391173109398</v>
      </c>
      <c r="G38" s="16">
        <f t="shared" si="6"/>
        <v>6404.7333678824898</v>
      </c>
      <c r="H38" s="16">
        <f t="shared" si="6"/>
        <v>6725.9798333646677</v>
      </c>
      <c r="I38" s="16">
        <f t="shared" si="7"/>
        <v>7061.1710153983804</v>
      </c>
      <c r="J38" s="16">
        <f t="shared" si="7"/>
        <v>7018.642124860773</v>
      </c>
      <c r="K38" s="16">
        <f t="shared" si="7"/>
        <v>7119.2661953575152</v>
      </c>
      <c r="L38" s="13">
        <f t="shared" ref="L38" si="28">(L19/L$40)*100000</f>
        <v>5116.2572572854233</v>
      </c>
      <c r="M38" s="13">
        <f t="shared" si="7"/>
        <v>4525.4971712416454</v>
      </c>
      <c r="N38" s="13">
        <f t="shared" ref="N38:O38" si="29">(N19/N$40)*100000</f>
        <v>4856.7764250027858</v>
      </c>
      <c r="O38" s="16">
        <f t="shared" si="29"/>
        <v>4726.3708204952636</v>
      </c>
      <c r="P38" s="13">
        <f t="shared" si="10"/>
        <v>-389.88643679015968</v>
      </c>
      <c r="Q38" s="64">
        <f t="shared" si="11"/>
        <v>-7.6205401171915474E-2</v>
      </c>
      <c r="R38" s="13">
        <f t="shared" si="12"/>
        <v>-1259.2521926763548</v>
      </c>
      <c r="S38" s="66">
        <f t="shared" si="13"/>
        <v>-0.21037946925580123</v>
      </c>
      <c r="T38" s="55"/>
    </row>
    <row r="39" spans="1:20" customFormat="1" ht="12.7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55"/>
    </row>
    <row r="40" spans="1:20" customFormat="1" ht="14.25" x14ac:dyDescent="0.2">
      <c r="A40" s="37" t="s">
        <v>19</v>
      </c>
      <c r="B40" s="38">
        <v>2401755</v>
      </c>
      <c r="C40" s="38">
        <v>2427037</v>
      </c>
      <c r="D40" s="38">
        <v>2455829</v>
      </c>
      <c r="E40" s="38">
        <v>2475413</v>
      </c>
      <c r="F40" s="38">
        <v>2483366</v>
      </c>
      <c r="G40" s="38">
        <v>2498855</v>
      </c>
      <c r="H40" s="38">
        <v>2521194</v>
      </c>
      <c r="I40" s="38">
        <v>2534877</v>
      </c>
      <c r="J40" s="38">
        <v>2583021</v>
      </c>
      <c r="K40" s="38">
        <v>2615410</v>
      </c>
      <c r="L40" s="38">
        <v>2665425</v>
      </c>
      <c r="M40" s="38">
        <v>2712144</v>
      </c>
      <c r="N40" s="38">
        <v>2754749</v>
      </c>
      <c r="O40" s="38">
        <v>2804160</v>
      </c>
      <c r="P40" s="39"/>
      <c r="Q40" s="39"/>
      <c r="R40" s="39"/>
      <c r="S40" s="39"/>
      <c r="T40" s="55"/>
    </row>
    <row r="41" spans="1:20" customFormat="1" ht="23.25" customHeight="1" x14ac:dyDescent="0.2">
      <c r="A41" s="37" t="s">
        <v>24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55"/>
    </row>
    <row r="42" spans="1:20" ht="17.25" customHeight="1" x14ac:dyDescent="0.2">
      <c r="A42" s="57" t="s">
        <v>31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6.5" customHeight="1" x14ac:dyDescent="0.2">
      <c r="A43" s="57" t="s">
        <v>32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0" ht="17.25" customHeight="1" x14ac:dyDescent="0.2">
      <c r="A44" s="58" t="s">
        <v>25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  <row r="45" spans="1:20" x14ac:dyDescent="0.2">
      <c r="T45" s="41"/>
    </row>
    <row r="46" spans="1:20" x14ac:dyDescent="0.2">
      <c r="A46" s="1" t="s">
        <v>33</v>
      </c>
    </row>
    <row r="47" spans="1:20" x14ac:dyDescent="0.2">
      <c r="A47" s="1"/>
    </row>
    <row r="48" spans="1:20" ht="15" x14ac:dyDescent="0.25">
      <c r="A48" s="74" t="s">
        <v>35</v>
      </c>
      <c r="B48" s="75"/>
      <c r="C48" s="75"/>
      <c r="D48" s="75"/>
      <c r="E48" s="75"/>
      <c r="F48" s="75"/>
      <c r="G48" s="75"/>
      <c r="H48" s="75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</sheetData>
  <mergeCells count="7">
    <mergeCell ref="A48:H48"/>
    <mergeCell ref="P21:Q21"/>
    <mergeCell ref="R21:S21"/>
    <mergeCell ref="P2:Q2"/>
    <mergeCell ref="R2:S2"/>
    <mergeCell ref="P20:Q20"/>
    <mergeCell ref="R20:S20"/>
  </mergeCells>
  <phoneticPr fontId="0" type="noConversion"/>
  <printOptions gridLines="1"/>
  <pageMargins left="1.25" right="0.43" top="0.49" bottom="0.92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ED Intent Trends_All Ages</vt:lpstr>
      <vt:lpstr>ED Mechanism Trends_All Ages</vt:lpstr>
      <vt:lpstr>'ED Intent Trends_All Ages'!Print_Area</vt:lpstr>
      <vt:lpstr>'ED Mechanism Trends_All Ages'!Print_Area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Mittan</dc:creator>
  <cp:lastModifiedBy>Villamil, Vanessa</cp:lastModifiedBy>
  <cp:lastPrinted>2011-05-19T18:16:11Z</cp:lastPrinted>
  <dcterms:created xsi:type="dcterms:W3CDTF">2001-06-06T12:55:01Z</dcterms:created>
  <dcterms:modified xsi:type="dcterms:W3CDTF">2019-12-16T17:33:56Z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690c4829e86241e7aa35fd38ec1477c7</vt:lpwstr>
  </property>
</Properties>
</file>